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2020-076-01-01 - SO-01-01..." sheetId="2" r:id="rId2"/>
    <sheet name="2020-076-01-02 - SO-01-02..." sheetId="3" r:id="rId3"/>
    <sheet name="2020-076-01-03 - SO-01-03..." sheetId="4" r:id="rId4"/>
    <sheet name="2020-076-01-04 - SO-01-04..." sheetId="5" r:id="rId5"/>
    <sheet name="2020-076-01-05 - SO-01-05..." sheetId="6" r:id="rId6"/>
    <sheet name="2020-076-01-06 - SO-01-06..." sheetId="7" r:id="rId7"/>
    <sheet name="2020-076-01-07 - SO-01-07..." sheetId="8" r:id="rId8"/>
    <sheet name="2020-076-01-08 - SO-01-08..." sheetId="9" r:id="rId9"/>
    <sheet name="2020-076-01-09 - SO-01-09..." sheetId="10" r:id="rId10"/>
    <sheet name="2020-076-01-10 - SO-01-10..." sheetId="11" r:id="rId11"/>
    <sheet name="2020-076-01-11 - SO-01-11..." sheetId="12" r:id="rId12"/>
    <sheet name="2020-076-01-12 - SO-01-12..." sheetId="13" r:id="rId13"/>
    <sheet name="2020-076-02-01 - SO-02 - ..." sheetId="14" r:id="rId14"/>
    <sheet name="2020-076-02-02 - SO-02 - ..." sheetId="15" r:id="rId15"/>
    <sheet name="2020-076-02-03 - SO-02 - ..." sheetId="16" r:id="rId16"/>
    <sheet name="2020-076-02-04 - SO-02 - ..." sheetId="17" r:id="rId17"/>
    <sheet name="2020-076-03-01 - SO-03-01..." sheetId="18" r:id="rId18"/>
    <sheet name="2020-076-03-02 - SO-03-02..." sheetId="19" r:id="rId19"/>
    <sheet name="2020-076-03-03 - SO-03-03..." sheetId="20" r:id="rId20"/>
    <sheet name="2020-076-03-04 - SO-03-04..." sheetId="21" r:id="rId21"/>
    <sheet name="2020-076-03-05 - SO-03-05..." sheetId="22" r:id="rId22"/>
    <sheet name="2020-076-03-06 - SO-03-06..." sheetId="23" r:id="rId23"/>
    <sheet name="2020-076-03-07 - SO-03-07..." sheetId="24" r:id="rId24"/>
    <sheet name="2020-076-03-08 - SO-03-08..." sheetId="25" r:id="rId25"/>
    <sheet name="2020-076-03-09 - SO-03-09..." sheetId="26" r:id="rId26"/>
    <sheet name="2020-076-03-13 - SO-01-10..." sheetId="27" r:id="rId27"/>
    <sheet name="2020-076-03-14 - SO-01-11..." sheetId="28" r:id="rId28"/>
    <sheet name="2020-076-04 - SO-04 - vsa..." sheetId="29" r:id="rId29"/>
    <sheet name="2020-076-05 - PBŘ" sheetId="30" r:id="rId30"/>
    <sheet name="2020-076-06 - ZTI - vnitř..." sheetId="31" r:id="rId31"/>
    <sheet name="2020-076-07 - VZT a RTCH" sheetId="32" r:id="rId32"/>
    <sheet name="2020-076-08 - MaR" sheetId="33" r:id="rId33"/>
    <sheet name="2020-076-09 - Slaboproud ..." sheetId="34" r:id="rId34"/>
    <sheet name="2020-076-10 - Silnoproud" sheetId="35" r:id="rId35"/>
    <sheet name="2020-076-11 - Slaboproud ..." sheetId="36" r:id="rId36"/>
    <sheet name="2020-076-12 - Multikanál" sheetId="37" r:id="rId37"/>
    <sheet name="2020-076-13 - VRN - vedle..." sheetId="38" r:id="rId38"/>
    <sheet name="Pokyny pro vyplnění" sheetId="39" r:id="rId39"/>
  </sheets>
  <definedNames>
    <definedName name="_xlnm.Print_Area" localSheetId="0">'Rekapitulace stavby'!$D$4:$AO$36,'Rekapitulace stavby'!$C$42:$AQ$95</definedName>
    <definedName name="_xlnm.Print_Titles" localSheetId="0">'Rekapitulace stavby'!$52:$52</definedName>
    <definedName name="_xlnm._FilterDatabase" localSheetId="1" hidden="1">'2020-076-01-01 - SO-01-01...'!$C$91:$K$144</definedName>
    <definedName name="_xlnm.Print_Area" localSheetId="1">'2020-076-01-01 - SO-01-01...'!$C$4:$J$41,'2020-076-01-01 - SO-01-01...'!$C$47:$J$71,'2020-076-01-01 - SO-01-01...'!$C$77:$K$144</definedName>
    <definedName name="_xlnm.Print_Titles" localSheetId="1">'2020-076-01-01 - SO-01-01...'!$91:$91</definedName>
    <definedName name="_xlnm._FilterDatabase" localSheetId="2" hidden="1">'2020-076-01-02 - SO-01-02...'!$C$88:$K$104</definedName>
    <definedName name="_xlnm.Print_Area" localSheetId="2">'2020-076-01-02 - SO-01-02...'!$C$4:$J$41,'2020-076-01-02 - SO-01-02...'!$C$47:$J$68,'2020-076-01-02 - SO-01-02...'!$C$74:$K$104</definedName>
    <definedName name="_xlnm.Print_Titles" localSheetId="2">'2020-076-01-02 - SO-01-02...'!$88:$88</definedName>
    <definedName name="_xlnm._FilterDatabase" localSheetId="3" hidden="1">'2020-076-01-03 - SO-01-03...'!$C$87:$K$98</definedName>
    <definedName name="_xlnm.Print_Area" localSheetId="3">'2020-076-01-03 - SO-01-03...'!$C$4:$J$41,'2020-076-01-03 - SO-01-03...'!$C$47:$J$67,'2020-076-01-03 - SO-01-03...'!$C$73:$K$98</definedName>
    <definedName name="_xlnm.Print_Titles" localSheetId="3">'2020-076-01-03 - SO-01-03...'!$87:$87</definedName>
    <definedName name="_xlnm._FilterDatabase" localSheetId="4" hidden="1">'2020-076-01-04 - SO-01-04...'!$C$90:$K$130</definedName>
    <definedName name="_xlnm.Print_Area" localSheetId="4">'2020-076-01-04 - SO-01-04...'!$C$4:$J$41,'2020-076-01-04 - SO-01-04...'!$C$47:$J$70,'2020-076-01-04 - SO-01-04...'!$C$76:$K$130</definedName>
    <definedName name="_xlnm.Print_Titles" localSheetId="4">'2020-076-01-04 - SO-01-04...'!$90:$90</definedName>
    <definedName name="_xlnm._FilterDatabase" localSheetId="5" hidden="1">'2020-076-01-05 - SO-01-05...'!$C$90:$K$112</definedName>
    <definedName name="_xlnm.Print_Area" localSheetId="5">'2020-076-01-05 - SO-01-05...'!$C$4:$J$41,'2020-076-01-05 - SO-01-05...'!$C$47:$J$70,'2020-076-01-05 - SO-01-05...'!$C$76:$K$112</definedName>
    <definedName name="_xlnm.Print_Titles" localSheetId="5">'2020-076-01-05 - SO-01-05...'!$90:$90</definedName>
    <definedName name="_xlnm._FilterDatabase" localSheetId="6" hidden="1">'2020-076-01-06 - SO-01-06...'!$C$93:$K$130</definedName>
    <definedName name="_xlnm.Print_Area" localSheetId="6">'2020-076-01-06 - SO-01-06...'!$C$4:$J$41,'2020-076-01-06 - SO-01-06...'!$C$47:$J$73,'2020-076-01-06 - SO-01-06...'!$C$79:$K$130</definedName>
    <definedName name="_xlnm.Print_Titles" localSheetId="6">'2020-076-01-06 - SO-01-06...'!$93:$93</definedName>
    <definedName name="_xlnm._FilterDatabase" localSheetId="7" hidden="1">'2020-076-01-07 - SO-01-07...'!$C$92:$K$123</definedName>
    <definedName name="_xlnm.Print_Area" localSheetId="7">'2020-076-01-07 - SO-01-07...'!$C$4:$J$41,'2020-076-01-07 - SO-01-07...'!$C$47:$J$72,'2020-076-01-07 - SO-01-07...'!$C$78:$K$123</definedName>
    <definedName name="_xlnm.Print_Titles" localSheetId="7">'2020-076-01-07 - SO-01-07...'!$92:$92</definedName>
    <definedName name="_xlnm._FilterDatabase" localSheetId="8" hidden="1">'2020-076-01-08 - SO-01-08...'!$C$96:$K$143</definedName>
    <definedName name="_xlnm.Print_Area" localSheetId="8">'2020-076-01-08 - SO-01-08...'!$C$4:$J$41,'2020-076-01-08 - SO-01-08...'!$C$47:$J$76,'2020-076-01-08 - SO-01-08...'!$C$82:$K$143</definedName>
    <definedName name="_xlnm.Print_Titles" localSheetId="8">'2020-076-01-08 - SO-01-08...'!$96:$96</definedName>
    <definedName name="_xlnm._FilterDatabase" localSheetId="9" hidden="1">'2020-076-01-09 - SO-01-09...'!$C$88:$K$99</definedName>
    <definedName name="_xlnm.Print_Area" localSheetId="9">'2020-076-01-09 - SO-01-09...'!$C$4:$J$41,'2020-076-01-09 - SO-01-09...'!$C$47:$J$68,'2020-076-01-09 - SO-01-09...'!$C$74:$K$99</definedName>
    <definedName name="_xlnm.Print_Titles" localSheetId="9">'2020-076-01-09 - SO-01-09...'!$88:$88</definedName>
    <definedName name="_xlnm._FilterDatabase" localSheetId="10" hidden="1">'2020-076-01-10 - SO-01-10...'!$C$87:$K$107</definedName>
    <definedName name="_xlnm.Print_Area" localSheetId="10">'2020-076-01-10 - SO-01-10...'!$C$4:$J$41,'2020-076-01-10 - SO-01-10...'!$C$47:$J$67,'2020-076-01-10 - SO-01-10...'!$C$73:$K$107</definedName>
    <definedName name="_xlnm.Print_Titles" localSheetId="10">'2020-076-01-10 - SO-01-10...'!$87:$87</definedName>
    <definedName name="_xlnm._FilterDatabase" localSheetId="11" hidden="1">'2020-076-01-11 - SO-01-11...'!$C$88:$K$97</definedName>
    <definedName name="_xlnm.Print_Area" localSheetId="11">'2020-076-01-11 - SO-01-11...'!$C$4:$J$41,'2020-076-01-11 - SO-01-11...'!$C$47:$J$68,'2020-076-01-11 - SO-01-11...'!$C$74:$K$97</definedName>
    <definedName name="_xlnm.Print_Titles" localSheetId="11">'2020-076-01-11 - SO-01-11...'!$88:$88</definedName>
    <definedName name="_xlnm._FilterDatabase" localSheetId="12" hidden="1">'2020-076-01-12 - SO-01-12...'!$C$89:$K$109</definedName>
    <definedName name="_xlnm.Print_Area" localSheetId="12">'2020-076-01-12 - SO-01-12...'!$C$4:$J$41,'2020-076-01-12 - SO-01-12...'!$C$47:$J$69,'2020-076-01-12 - SO-01-12...'!$C$75:$K$109</definedName>
    <definedName name="_xlnm.Print_Titles" localSheetId="12">'2020-076-01-12 - SO-01-12...'!$89:$89</definedName>
    <definedName name="_xlnm._FilterDatabase" localSheetId="13" hidden="1">'2020-076-02-01 - SO-02 - ...'!$C$90:$K$120</definedName>
    <definedName name="_xlnm.Print_Area" localSheetId="13">'2020-076-02-01 - SO-02 - ...'!$C$4:$J$41,'2020-076-02-01 - SO-02 - ...'!$C$47:$J$70,'2020-076-02-01 - SO-02 - ...'!$C$76:$K$120</definedName>
    <definedName name="_xlnm.Print_Titles" localSheetId="13">'2020-076-02-01 - SO-02 - ...'!$90:$90</definedName>
    <definedName name="_xlnm._FilterDatabase" localSheetId="14" hidden="1">'2020-076-02-02 - SO-02 - ...'!$C$86:$K$150</definedName>
    <definedName name="_xlnm.Print_Area" localSheetId="14">'2020-076-02-02 - SO-02 - ...'!$C$4:$J$41,'2020-076-02-02 - SO-02 - ...'!$C$47:$J$66,'2020-076-02-02 - SO-02 - ...'!$C$72:$K$150</definedName>
    <definedName name="_xlnm.Print_Titles" localSheetId="14">'2020-076-02-02 - SO-02 - ...'!$86:$86</definedName>
    <definedName name="_xlnm._FilterDatabase" localSheetId="15" hidden="1">'2020-076-02-03 - SO-02 - ...'!$C$86:$K$107</definedName>
    <definedName name="_xlnm.Print_Area" localSheetId="15">'2020-076-02-03 - SO-02 - ...'!$C$4:$J$41,'2020-076-02-03 - SO-02 - ...'!$C$47:$J$66,'2020-076-02-03 - SO-02 - ...'!$C$72:$K$107</definedName>
    <definedName name="_xlnm.Print_Titles" localSheetId="15">'2020-076-02-03 - SO-02 - ...'!$86:$86</definedName>
    <definedName name="_xlnm._FilterDatabase" localSheetId="16" hidden="1">'2020-076-02-04 - SO-02 - ...'!$C$88:$K$108</definedName>
    <definedName name="_xlnm.Print_Area" localSheetId="16">'2020-076-02-04 - SO-02 - ...'!$C$4:$J$41,'2020-076-02-04 - SO-02 - ...'!$C$47:$J$68,'2020-076-02-04 - SO-02 - ...'!$C$74:$K$108</definedName>
    <definedName name="_xlnm.Print_Titles" localSheetId="16">'2020-076-02-04 - SO-02 - ...'!$88:$88</definedName>
    <definedName name="_xlnm._FilterDatabase" localSheetId="17" hidden="1">'2020-076-03-01 - SO-03-01...'!$C$85:$K$105</definedName>
    <definedName name="_xlnm.Print_Area" localSheetId="17">'2020-076-03-01 - SO-03-01...'!$C$4:$J$41,'2020-076-03-01 - SO-03-01...'!$C$47:$J$65,'2020-076-03-01 - SO-03-01...'!$C$71:$K$105</definedName>
    <definedName name="_xlnm.Print_Titles" localSheetId="17">'2020-076-03-01 - SO-03-01...'!$85:$85</definedName>
    <definedName name="_xlnm._FilterDatabase" localSheetId="18" hidden="1">'2020-076-03-02 - SO-03-02...'!$C$88:$K$111</definedName>
    <definedName name="_xlnm.Print_Area" localSheetId="18">'2020-076-03-02 - SO-03-02...'!$C$4:$J$41,'2020-076-03-02 - SO-03-02...'!$C$47:$J$68,'2020-076-03-02 - SO-03-02...'!$C$74:$K$111</definedName>
    <definedName name="_xlnm.Print_Titles" localSheetId="18">'2020-076-03-02 - SO-03-02...'!$88:$88</definedName>
    <definedName name="_xlnm._FilterDatabase" localSheetId="19" hidden="1">'2020-076-03-03 - SO-03-03...'!$C$88:$K$101</definedName>
    <definedName name="_xlnm.Print_Area" localSheetId="19">'2020-076-03-03 - SO-03-03...'!$C$4:$J$41,'2020-076-03-03 - SO-03-03...'!$C$47:$J$68,'2020-076-03-03 - SO-03-03...'!$C$74:$K$101</definedName>
    <definedName name="_xlnm.Print_Titles" localSheetId="19">'2020-076-03-03 - SO-03-03...'!$88:$88</definedName>
    <definedName name="_xlnm._FilterDatabase" localSheetId="20" hidden="1">'2020-076-03-04 - SO-03-04...'!$C$88:$K$104</definedName>
    <definedName name="_xlnm.Print_Area" localSheetId="20">'2020-076-03-04 - SO-03-04...'!$C$4:$J$41,'2020-076-03-04 - SO-03-04...'!$C$47:$J$68,'2020-076-03-04 - SO-03-04...'!$C$74:$K$104</definedName>
    <definedName name="_xlnm.Print_Titles" localSheetId="20">'2020-076-03-04 - SO-03-04...'!$88:$88</definedName>
    <definedName name="_xlnm._FilterDatabase" localSheetId="21" hidden="1">'2020-076-03-05 - SO-03-05...'!$C$86:$K$105</definedName>
    <definedName name="_xlnm.Print_Area" localSheetId="21">'2020-076-03-05 - SO-03-05...'!$C$4:$J$41,'2020-076-03-05 - SO-03-05...'!$C$47:$J$66,'2020-076-03-05 - SO-03-05...'!$C$72:$K$105</definedName>
    <definedName name="_xlnm.Print_Titles" localSheetId="21">'2020-076-03-05 - SO-03-05...'!$86:$86</definedName>
    <definedName name="_xlnm._FilterDatabase" localSheetId="22" hidden="1">'2020-076-03-06 - SO-03-06...'!$C$88:$K$104</definedName>
    <definedName name="_xlnm.Print_Area" localSheetId="22">'2020-076-03-06 - SO-03-06...'!$C$4:$J$41,'2020-076-03-06 - SO-03-06...'!$C$47:$J$68,'2020-076-03-06 - SO-03-06...'!$C$74:$K$104</definedName>
    <definedName name="_xlnm.Print_Titles" localSheetId="22">'2020-076-03-06 - SO-03-06...'!$88:$88</definedName>
    <definedName name="_xlnm._FilterDatabase" localSheetId="23" hidden="1">'2020-076-03-07 - SO-03-07...'!$C$89:$K$119</definedName>
    <definedName name="_xlnm.Print_Area" localSheetId="23">'2020-076-03-07 - SO-03-07...'!$C$4:$J$41,'2020-076-03-07 - SO-03-07...'!$C$47:$J$69,'2020-076-03-07 - SO-03-07...'!$C$75:$K$119</definedName>
    <definedName name="_xlnm.Print_Titles" localSheetId="23">'2020-076-03-07 - SO-03-07...'!$89:$89</definedName>
    <definedName name="_xlnm._FilterDatabase" localSheetId="24" hidden="1">'2020-076-03-08 - SO-03-08...'!$C$89:$K$137</definedName>
    <definedName name="_xlnm.Print_Area" localSheetId="24">'2020-076-03-08 - SO-03-08...'!$C$4:$J$41,'2020-076-03-08 - SO-03-08...'!$C$47:$J$69,'2020-076-03-08 - SO-03-08...'!$C$75:$K$137</definedName>
    <definedName name="_xlnm.Print_Titles" localSheetId="24">'2020-076-03-08 - SO-03-08...'!$89:$89</definedName>
    <definedName name="_xlnm._FilterDatabase" localSheetId="25" hidden="1">'2020-076-03-09 - SO-03-09...'!$C$90:$K$125</definedName>
    <definedName name="_xlnm.Print_Area" localSheetId="25">'2020-076-03-09 - SO-03-09...'!$C$4:$J$41,'2020-076-03-09 - SO-03-09...'!$C$47:$J$70,'2020-076-03-09 - SO-03-09...'!$C$76:$K$125</definedName>
    <definedName name="_xlnm.Print_Titles" localSheetId="25">'2020-076-03-09 - SO-03-09...'!$90:$90</definedName>
    <definedName name="_xlnm._FilterDatabase" localSheetId="26" hidden="1">'2020-076-03-13 - SO-01-10...'!$C$87:$K$104</definedName>
    <definedName name="_xlnm.Print_Area" localSheetId="26">'2020-076-03-13 - SO-01-10...'!$C$4:$J$41,'2020-076-03-13 - SO-01-10...'!$C$47:$J$67,'2020-076-03-13 - SO-01-10...'!$C$73:$K$104</definedName>
    <definedName name="_xlnm.Print_Titles" localSheetId="26">'2020-076-03-13 - SO-01-10...'!$87:$87</definedName>
    <definedName name="_xlnm._FilterDatabase" localSheetId="27" hidden="1">'2020-076-03-14 - SO-01-11...'!$C$92:$K$131</definedName>
    <definedName name="_xlnm.Print_Area" localSheetId="27">'2020-076-03-14 - SO-01-11...'!$C$4:$J$41,'2020-076-03-14 - SO-01-11...'!$C$47:$J$72,'2020-076-03-14 - SO-01-11...'!$C$78:$K$131</definedName>
    <definedName name="_xlnm.Print_Titles" localSheetId="27">'2020-076-03-14 - SO-01-11...'!$92:$92</definedName>
    <definedName name="_xlnm._FilterDatabase" localSheetId="28" hidden="1">'2020-076-04 - SO-04 - vsa...'!$C$83:$K$128</definedName>
    <definedName name="_xlnm.Print_Area" localSheetId="28">'2020-076-04 - SO-04 - vsa...'!$C$4:$J$39,'2020-076-04 - SO-04 - vsa...'!$C$45:$J$65,'2020-076-04 - SO-04 - vsa...'!$C$71:$K$128</definedName>
    <definedName name="_xlnm.Print_Titles" localSheetId="28">'2020-076-04 - SO-04 - vsa...'!$83:$83</definedName>
    <definedName name="_xlnm._FilterDatabase" localSheetId="29" hidden="1">'2020-076-05 - PBŘ'!$C$80:$K$87</definedName>
    <definedName name="_xlnm.Print_Area" localSheetId="29">'2020-076-05 - PBŘ'!$C$4:$J$39,'2020-076-05 - PBŘ'!$C$45:$J$62,'2020-076-05 - PBŘ'!$C$68:$K$87</definedName>
    <definedName name="_xlnm.Print_Titles" localSheetId="29">'2020-076-05 - PBŘ'!$80:$80</definedName>
    <definedName name="_xlnm._FilterDatabase" localSheetId="30" hidden="1">'2020-076-06 - ZTI - vnitř...'!$C$82:$K$110</definedName>
    <definedName name="_xlnm.Print_Area" localSheetId="30">'2020-076-06 - ZTI - vnitř...'!$C$4:$J$39,'2020-076-06 - ZTI - vnitř...'!$C$45:$J$64,'2020-076-06 - ZTI - vnitř...'!$C$70:$K$110</definedName>
    <definedName name="_xlnm.Print_Titles" localSheetId="30">'2020-076-06 - ZTI - vnitř...'!$82:$82</definedName>
    <definedName name="_xlnm._FilterDatabase" localSheetId="31" hidden="1">'2020-076-07 - VZT a RTCH'!$C$81:$K$112</definedName>
    <definedName name="_xlnm.Print_Area" localSheetId="31">'2020-076-07 - VZT a RTCH'!$C$4:$J$39,'2020-076-07 - VZT a RTCH'!$C$45:$J$63,'2020-076-07 - VZT a RTCH'!$C$69:$K$112</definedName>
    <definedName name="_xlnm.Print_Titles" localSheetId="31">'2020-076-07 - VZT a RTCH'!$81:$81</definedName>
    <definedName name="_xlnm._FilterDatabase" localSheetId="32" hidden="1">'2020-076-08 - MaR'!$C$84:$K$116</definedName>
    <definedName name="_xlnm.Print_Area" localSheetId="32">'2020-076-08 - MaR'!$C$4:$J$39,'2020-076-08 - MaR'!$C$45:$J$66,'2020-076-08 - MaR'!$C$72:$K$116</definedName>
    <definedName name="_xlnm.Print_Titles" localSheetId="32">'2020-076-08 - MaR'!$84:$84</definedName>
    <definedName name="_xlnm._FilterDatabase" localSheetId="33" hidden="1">'2020-076-09 - Slaboproud ...'!$C$83:$K$240</definedName>
    <definedName name="_xlnm.Print_Area" localSheetId="33">'2020-076-09 - Slaboproud ...'!$C$4:$J$39,'2020-076-09 - Slaboproud ...'!$C$45:$J$65,'2020-076-09 - Slaboproud ...'!$C$71:$K$240</definedName>
    <definedName name="_xlnm.Print_Titles" localSheetId="33">'2020-076-09 - Slaboproud ...'!$83:$83</definedName>
    <definedName name="_xlnm._FilterDatabase" localSheetId="34" hidden="1">'2020-076-10 - Silnoproud'!$C$84:$K$147</definedName>
    <definedName name="_xlnm.Print_Area" localSheetId="34">'2020-076-10 - Silnoproud'!$C$4:$J$39,'2020-076-10 - Silnoproud'!$C$45:$J$66,'2020-076-10 - Silnoproud'!$C$72:$K$147</definedName>
    <definedName name="_xlnm.Print_Titles" localSheetId="34">'2020-076-10 - Silnoproud'!$84:$84</definedName>
    <definedName name="_xlnm._FilterDatabase" localSheetId="35" hidden="1">'2020-076-11 - Slaboproud ...'!$C$80:$K$150</definedName>
    <definedName name="_xlnm.Print_Area" localSheetId="35">'2020-076-11 - Slaboproud ...'!$C$4:$J$39,'2020-076-11 - Slaboproud ...'!$C$45:$J$62,'2020-076-11 - Slaboproud ...'!$C$68:$K$150</definedName>
    <definedName name="_xlnm.Print_Titles" localSheetId="35">'2020-076-11 - Slaboproud ...'!$80:$80</definedName>
    <definedName name="_xlnm._FilterDatabase" localSheetId="36" hidden="1">'2020-076-12 - Multikanál'!$C$92:$K$176</definedName>
    <definedName name="_xlnm.Print_Area" localSheetId="36">'2020-076-12 - Multikanál'!$C$4:$J$39,'2020-076-12 - Multikanál'!$C$45:$J$74,'2020-076-12 - Multikanál'!$C$80:$K$176</definedName>
    <definedName name="_xlnm.Print_Titles" localSheetId="36">'2020-076-12 - Multikanál'!$92:$92</definedName>
    <definedName name="_xlnm._FilterDatabase" localSheetId="37" hidden="1">'2020-076-13 - VRN - vedle...'!$C$85:$K$109</definedName>
    <definedName name="_xlnm.Print_Area" localSheetId="37">'2020-076-13 - VRN - vedle...'!$C$4:$J$39,'2020-076-13 - VRN - vedle...'!$C$45:$J$67,'2020-076-13 - VRN - vedle...'!$C$73:$K$109</definedName>
    <definedName name="_xlnm.Print_Titles" localSheetId="37">'2020-076-13 - VRN - vedle...'!$85:$85</definedName>
    <definedName name="_xlnm.Print_Area" localSheetId="38">'Pokyny pro vyplnění'!$B$2:$K$71,'Pokyny pro vyplnění'!$B$74:$K$118,'Pokyny pro vyplnění'!$B$121:$K$161,'Pokyny pro vyplnění'!$B$164:$K$218</definedName>
  </definedNames>
  <calcPr/>
</workbook>
</file>

<file path=xl/calcChain.xml><?xml version="1.0" encoding="utf-8"?>
<calcChain xmlns="http://schemas.openxmlformats.org/spreadsheetml/2006/main">
  <c i="38" l="1" r="J37"/>
  <c r="J36"/>
  <c i="1" r="AY94"/>
  <c i="38" r="J35"/>
  <c i="1" r="AX94"/>
  <c i="38" r="BI109"/>
  <c r="BH109"/>
  <c r="BG109"/>
  <c r="BF109"/>
  <c r="T109"/>
  <c r="T108"/>
  <c r="R109"/>
  <c r="R108"/>
  <c r="P109"/>
  <c r="P108"/>
  <c r="BI107"/>
  <c r="BH107"/>
  <c r="BG107"/>
  <c r="BF107"/>
  <c r="T107"/>
  <c r="T106"/>
  <c r="R107"/>
  <c r="R106"/>
  <c r="P107"/>
  <c r="P106"/>
  <c r="BI105"/>
  <c r="BH105"/>
  <c r="BG105"/>
  <c r="BF105"/>
  <c r="T105"/>
  <c r="R105"/>
  <c r="P105"/>
  <c r="BI104"/>
  <c r="BH104"/>
  <c r="BG104"/>
  <c r="BF104"/>
  <c r="T104"/>
  <c r="R104"/>
  <c r="P104"/>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2"/>
  <c r="BH92"/>
  <c r="BG92"/>
  <c r="BF92"/>
  <c r="T92"/>
  <c r="R92"/>
  <c r="P92"/>
  <c r="BI91"/>
  <c r="BH91"/>
  <c r="BG91"/>
  <c r="BF91"/>
  <c r="T91"/>
  <c r="R91"/>
  <c r="P91"/>
  <c r="BI90"/>
  <c r="BH90"/>
  <c r="BG90"/>
  <c r="BF90"/>
  <c r="T90"/>
  <c r="R90"/>
  <c r="P90"/>
  <c r="BI89"/>
  <c r="BH89"/>
  <c r="BG89"/>
  <c r="BF89"/>
  <c r="T89"/>
  <c r="R89"/>
  <c r="P89"/>
  <c r="J83"/>
  <c r="J82"/>
  <c r="F82"/>
  <c r="F80"/>
  <c r="E78"/>
  <c r="J55"/>
  <c r="J54"/>
  <c r="F54"/>
  <c r="F52"/>
  <c r="E50"/>
  <c r="J18"/>
  <c r="E18"/>
  <c r="F55"/>
  <c r="J17"/>
  <c r="J12"/>
  <c r="J80"/>
  <c r="E7"/>
  <c r="E76"/>
  <c i="37" r="J37"/>
  <c r="J36"/>
  <c i="1" r="AY93"/>
  <c i="37" r="J35"/>
  <c i="1" r="AX93"/>
  <c i="37" r="BI176"/>
  <c r="BH176"/>
  <c r="BG176"/>
  <c r="BF176"/>
  <c r="T176"/>
  <c r="R176"/>
  <c r="P176"/>
  <c r="BI175"/>
  <c r="BH175"/>
  <c r="BG175"/>
  <c r="BF175"/>
  <c r="T175"/>
  <c r="R175"/>
  <c r="P175"/>
  <c r="BI174"/>
  <c r="BH174"/>
  <c r="BG174"/>
  <c r="BF174"/>
  <c r="T174"/>
  <c r="R174"/>
  <c r="P174"/>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6"/>
  <c r="BH106"/>
  <c r="BG106"/>
  <c r="BF106"/>
  <c r="T106"/>
  <c r="R106"/>
  <c r="P106"/>
  <c r="BI104"/>
  <c r="BH104"/>
  <c r="BG104"/>
  <c r="BF104"/>
  <c r="T104"/>
  <c r="R104"/>
  <c r="P104"/>
  <c r="BI103"/>
  <c r="BH103"/>
  <c r="BG103"/>
  <c r="BF103"/>
  <c r="T103"/>
  <c r="R103"/>
  <c r="P103"/>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J90"/>
  <c r="J89"/>
  <c r="F89"/>
  <c r="F87"/>
  <c r="E85"/>
  <c r="J55"/>
  <c r="J54"/>
  <c r="F54"/>
  <c r="F52"/>
  <c r="E50"/>
  <c r="J18"/>
  <c r="E18"/>
  <c r="F90"/>
  <c r="J17"/>
  <c r="J12"/>
  <c r="J87"/>
  <c r="E7"/>
  <c r="E48"/>
  <c i="36" r="J37"/>
  <c r="J36"/>
  <c i="1" r="AY92"/>
  <c i="36" r="J35"/>
  <c i="1" r="AX92"/>
  <c i="36"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J78"/>
  <c r="J77"/>
  <c r="F77"/>
  <c r="F75"/>
  <c r="E73"/>
  <c r="J55"/>
  <c r="J54"/>
  <c r="F54"/>
  <c r="F52"/>
  <c r="E50"/>
  <c r="J18"/>
  <c r="E18"/>
  <c r="F78"/>
  <c r="J17"/>
  <c r="J12"/>
  <c r="J52"/>
  <c r="E7"/>
  <c r="E71"/>
  <c i="35" r="J37"/>
  <c r="J36"/>
  <c i="1" r="AY91"/>
  <c i="35" r="J35"/>
  <c i="1" r="AX91"/>
  <c i="35" r="BI147"/>
  <c r="BH147"/>
  <c r="BG147"/>
  <c r="BF147"/>
  <c r="T147"/>
  <c r="T146"/>
  <c r="R147"/>
  <c r="R146"/>
  <c r="P147"/>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3"/>
  <c r="BH103"/>
  <c r="BG103"/>
  <c r="BF103"/>
  <c r="T103"/>
  <c r="T102"/>
  <c r="R103"/>
  <c r="R102"/>
  <c r="P103"/>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2"/>
  <c r="J81"/>
  <c r="F81"/>
  <c r="F79"/>
  <c r="E77"/>
  <c r="J55"/>
  <c r="J54"/>
  <c r="F54"/>
  <c r="F52"/>
  <c r="E50"/>
  <c r="J18"/>
  <c r="E18"/>
  <c r="F82"/>
  <c r="J17"/>
  <c r="J12"/>
  <c r="J79"/>
  <c r="E7"/>
  <c r="E75"/>
  <c i="34" r="J37"/>
  <c r="J36"/>
  <c i="1" r="AY90"/>
  <c i="34" r="J35"/>
  <c i="1" r="AX90"/>
  <c i="34"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J81"/>
  <c r="J80"/>
  <c r="F80"/>
  <c r="F78"/>
  <c r="E76"/>
  <c r="J55"/>
  <c r="J54"/>
  <c r="F54"/>
  <c r="F52"/>
  <c r="E50"/>
  <c r="J18"/>
  <c r="E18"/>
  <c r="F81"/>
  <c r="J17"/>
  <c r="J12"/>
  <c r="J78"/>
  <c r="E7"/>
  <c r="E74"/>
  <c i="33" r="J37"/>
  <c r="J36"/>
  <c i="1" r="AY89"/>
  <c i="33" r="J35"/>
  <c i="1" r="AX89"/>
  <c i="33" r="BI116"/>
  <c r="BH116"/>
  <c r="BG116"/>
  <c r="BF116"/>
  <c r="T116"/>
  <c r="T115"/>
  <c r="R116"/>
  <c r="R115"/>
  <c r="P116"/>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3"/>
  <c r="BH103"/>
  <c r="BG103"/>
  <c r="BF103"/>
  <c r="T103"/>
  <c r="T102"/>
  <c r="R103"/>
  <c r="R102"/>
  <c r="P103"/>
  <c r="P102"/>
  <c r="BI101"/>
  <c r="BH101"/>
  <c r="BG101"/>
  <c r="BF101"/>
  <c r="T101"/>
  <c r="T100"/>
  <c r="R101"/>
  <c r="R100"/>
  <c r="P101"/>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2"/>
  <c r="J81"/>
  <c r="F81"/>
  <c r="F79"/>
  <c r="E77"/>
  <c r="J55"/>
  <c r="J54"/>
  <c r="F54"/>
  <c r="F52"/>
  <c r="E50"/>
  <c r="J18"/>
  <c r="E18"/>
  <c r="F55"/>
  <c r="J17"/>
  <c r="J12"/>
  <c r="J79"/>
  <c r="E7"/>
  <c r="E48"/>
  <c i="32" r="J37"/>
  <c r="J36"/>
  <c i="1" r="AY88"/>
  <c i="32" r="J35"/>
  <c i="1" r="AX88"/>
  <c i="32" r="BI112"/>
  <c r="BH112"/>
  <c r="BG112"/>
  <c r="BF112"/>
  <c r="T112"/>
  <c r="T111"/>
  <c r="R112"/>
  <c r="R111"/>
  <c r="P112"/>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J79"/>
  <c r="J78"/>
  <c r="F78"/>
  <c r="F76"/>
  <c r="E74"/>
  <c r="J55"/>
  <c r="J54"/>
  <c r="F54"/>
  <c r="F52"/>
  <c r="E50"/>
  <c r="J18"/>
  <c r="E18"/>
  <c r="F79"/>
  <c r="J17"/>
  <c r="J12"/>
  <c r="J52"/>
  <c r="E7"/>
  <c r="E72"/>
  <c i="31" r="J37"/>
  <c r="J36"/>
  <c i="1" r="AY87"/>
  <c i="31" r="J35"/>
  <c i="1" r="AX87"/>
  <c i="31" r="BI110"/>
  <c r="BH110"/>
  <c r="BG110"/>
  <c r="BF110"/>
  <c r="T110"/>
  <c r="R110"/>
  <c r="P110"/>
  <c r="BI109"/>
  <c r="BH109"/>
  <c r="BG109"/>
  <c r="BF109"/>
  <c r="T109"/>
  <c r="R109"/>
  <c r="P109"/>
  <c r="BI108"/>
  <c r="BH108"/>
  <c r="BG108"/>
  <c r="BF108"/>
  <c r="T108"/>
  <c r="R108"/>
  <c r="P108"/>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J80"/>
  <c r="J79"/>
  <c r="F79"/>
  <c r="F77"/>
  <c r="E75"/>
  <c r="J55"/>
  <c r="J54"/>
  <c r="F54"/>
  <c r="F52"/>
  <c r="E50"/>
  <c r="J18"/>
  <c r="E18"/>
  <c r="F80"/>
  <c r="J17"/>
  <c r="J12"/>
  <c r="J52"/>
  <c r="E7"/>
  <c r="E48"/>
  <c i="30" r="J37"/>
  <c r="J36"/>
  <c i="1" r="AY86"/>
  <c i="30" r="J35"/>
  <c i="1" r="AX86"/>
  <c i="30" r="BI87"/>
  <c r="BH87"/>
  <c r="BG87"/>
  <c r="BF87"/>
  <c r="T87"/>
  <c r="R87"/>
  <c r="P87"/>
  <c r="BI86"/>
  <c r="BH86"/>
  <c r="BG86"/>
  <c r="BF86"/>
  <c r="T86"/>
  <c r="R86"/>
  <c r="P86"/>
  <c r="BI85"/>
  <c r="BH85"/>
  <c r="BG85"/>
  <c r="BF85"/>
  <c r="T85"/>
  <c r="R85"/>
  <c r="P85"/>
  <c r="BI84"/>
  <c r="BH84"/>
  <c r="BG84"/>
  <c r="BF84"/>
  <c r="T84"/>
  <c r="R84"/>
  <c r="P84"/>
  <c r="J78"/>
  <c r="J77"/>
  <c r="F77"/>
  <c r="F75"/>
  <c r="E73"/>
  <c r="J55"/>
  <c r="J54"/>
  <c r="F54"/>
  <c r="F52"/>
  <c r="E50"/>
  <c r="J18"/>
  <c r="E18"/>
  <c r="F78"/>
  <c r="J17"/>
  <c r="J12"/>
  <c r="J75"/>
  <c r="E7"/>
  <c r="E71"/>
  <c i="29" r="J37"/>
  <c r="J36"/>
  <c i="1" r="AY85"/>
  <c i="29" r="J35"/>
  <c i="1" r="AX85"/>
  <c i="29" r="BI128"/>
  <c r="BH128"/>
  <c r="BG128"/>
  <c r="BF128"/>
  <c r="T128"/>
  <c r="T127"/>
  <c r="R128"/>
  <c r="R127"/>
  <c r="P128"/>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6"/>
  <c r="BH116"/>
  <c r="BG116"/>
  <c r="BF116"/>
  <c r="T116"/>
  <c r="R116"/>
  <c r="P116"/>
  <c r="BI115"/>
  <c r="BH115"/>
  <c r="BG115"/>
  <c r="BF115"/>
  <c r="T115"/>
  <c r="R115"/>
  <c r="P115"/>
  <c r="BI114"/>
  <c r="BH114"/>
  <c r="BG114"/>
  <c r="BF114"/>
  <c r="T114"/>
  <c r="R114"/>
  <c r="P114"/>
  <c r="BI113"/>
  <c r="BH113"/>
  <c r="BG113"/>
  <c r="BF113"/>
  <c r="T113"/>
  <c r="R113"/>
  <c r="P113"/>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J81"/>
  <c r="J80"/>
  <c r="F80"/>
  <c r="F78"/>
  <c r="E76"/>
  <c r="J55"/>
  <c r="J54"/>
  <c r="F54"/>
  <c r="F52"/>
  <c r="E50"/>
  <c r="J18"/>
  <c r="E18"/>
  <c r="F81"/>
  <c r="J17"/>
  <c r="J12"/>
  <c r="J78"/>
  <c r="E7"/>
  <c r="E74"/>
  <c i="28" r="J39"/>
  <c r="J38"/>
  <c i="1" r="AY84"/>
  <c i="28" r="J37"/>
  <c i="1" r="AX84"/>
  <c i="28" r="BI131"/>
  <c r="BH131"/>
  <c r="BG131"/>
  <c r="BF131"/>
  <c r="T131"/>
  <c r="T130"/>
  <c r="R131"/>
  <c r="R130"/>
  <c r="P131"/>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J90"/>
  <c r="J89"/>
  <c r="F89"/>
  <c r="F87"/>
  <c r="E85"/>
  <c r="J59"/>
  <c r="J58"/>
  <c r="F58"/>
  <c r="F56"/>
  <c r="E54"/>
  <c r="J20"/>
  <c r="E20"/>
  <c r="F59"/>
  <c r="J19"/>
  <c r="J14"/>
  <c r="J87"/>
  <c r="E7"/>
  <c r="E50"/>
  <c i="27" r="J39"/>
  <c r="J38"/>
  <c i="1" r="AY83"/>
  <c i="27" r="J37"/>
  <c i="1" r="AX83"/>
  <c i="27" r="BI104"/>
  <c r="BH104"/>
  <c r="BG104"/>
  <c r="BF104"/>
  <c r="T104"/>
  <c r="T103"/>
  <c r="R104"/>
  <c r="R103"/>
  <c r="P104"/>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J85"/>
  <c r="J84"/>
  <c r="F84"/>
  <c r="F82"/>
  <c r="E80"/>
  <c r="J59"/>
  <c r="J58"/>
  <c r="F58"/>
  <c r="F56"/>
  <c r="E54"/>
  <c r="J20"/>
  <c r="E20"/>
  <c r="F59"/>
  <c r="J19"/>
  <c r="J14"/>
  <c r="J82"/>
  <c r="E7"/>
  <c r="E76"/>
  <c i="26" r="J39"/>
  <c r="J38"/>
  <c i="1" r="AY82"/>
  <c i="26" r="J37"/>
  <c i="1" r="AX82"/>
  <c i="26" r="BI125"/>
  <c r="BH125"/>
  <c r="BG125"/>
  <c r="BF125"/>
  <c r="T125"/>
  <c r="T124"/>
  <c r="R125"/>
  <c r="R124"/>
  <c r="P125"/>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8"/>
  <c r="J87"/>
  <c r="F87"/>
  <c r="F85"/>
  <c r="E83"/>
  <c r="J59"/>
  <c r="J58"/>
  <c r="F58"/>
  <c r="F56"/>
  <c r="E54"/>
  <c r="J20"/>
  <c r="E20"/>
  <c r="F88"/>
  <c r="J19"/>
  <c r="J14"/>
  <c r="J85"/>
  <c r="E7"/>
  <c r="E79"/>
  <c i="25" r="J39"/>
  <c r="J38"/>
  <c i="1" r="AY81"/>
  <c i="25" r="J37"/>
  <c i="1" r="AX81"/>
  <c i="25" r="BI137"/>
  <c r="BH137"/>
  <c r="BG137"/>
  <c r="BF137"/>
  <c r="T137"/>
  <c r="T136"/>
  <c r="R137"/>
  <c r="R136"/>
  <c r="P137"/>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7"/>
  <c r="BH97"/>
  <c r="BG97"/>
  <c r="BF97"/>
  <c r="T97"/>
  <c r="R97"/>
  <c r="P97"/>
  <c r="BI96"/>
  <c r="BH96"/>
  <c r="BG96"/>
  <c r="BF96"/>
  <c r="T96"/>
  <c r="R96"/>
  <c r="P96"/>
  <c r="BI95"/>
  <c r="BH95"/>
  <c r="BG95"/>
  <c r="BF95"/>
  <c r="T95"/>
  <c r="R95"/>
  <c r="P95"/>
  <c r="BI94"/>
  <c r="BH94"/>
  <c r="BG94"/>
  <c r="BF94"/>
  <c r="T94"/>
  <c r="R94"/>
  <c r="P94"/>
  <c r="BI93"/>
  <c r="BH93"/>
  <c r="BG93"/>
  <c r="BF93"/>
  <c r="T93"/>
  <c r="R93"/>
  <c r="P93"/>
  <c r="J87"/>
  <c r="J86"/>
  <c r="F86"/>
  <c r="F84"/>
  <c r="E82"/>
  <c r="J59"/>
  <c r="J58"/>
  <c r="F58"/>
  <c r="F56"/>
  <c r="E54"/>
  <c r="J20"/>
  <c r="E20"/>
  <c r="F59"/>
  <c r="J19"/>
  <c r="J14"/>
  <c r="J84"/>
  <c r="E7"/>
  <c r="E50"/>
  <c i="24" r="J39"/>
  <c r="J38"/>
  <c i="1" r="AY80"/>
  <c i="24" r="J37"/>
  <c i="1" r="AX80"/>
  <c i="24" r="BI119"/>
  <c r="BH119"/>
  <c r="BG119"/>
  <c r="BF119"/>
  <c r="T119"/>
  <c r="T118"/>
  <c r="R119"/>
  <c r="R118"/>
  <c r="P119"/>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J87"/>
  <c r="J86"/>
  <c r="F86"/>
  <c r="F84"/>
  <c r="E82"/>
  <c r="J59"/>
  <c r="J58"/>
  <c r="F58"/>
  <c r="F56"/>
  <c r="E54"/>
  <c r="J20"/>
  <c r="E20"/>
  <c r="F59"/>
  <c r="J19"/>
  <c r="J14"/>
  <c r="J56"/>
  <c r="E7"/>
  <c r="E78"/>
  <c i="23" r="J39"/>
  <c r="J38"/>
  <c i="1" r="AY79"/>
  <c i="23" r="J37"/>
  <c i="1" r="AX79"/>
  <c i="23" r="BI104"/>
  <c r="BH104"/>
  <c r="BG104"/>
  <c r="BF104"/>
  <c r="T104"/>
  <c r="T103"/>
  <c r="R104"/>
  <c r="R103"/>
  <c r="P104"/>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3"/>
  <c r="BH93"/>
  <c r="BG93"/>
  <c r="BF93"/>
  <c r="T93"/>
  <c r="R93"/>
  <c r="P93"/>
  <c r="BI92"/>
  <c r="BH92"/>
  <c r="BG92"/>
  <c r="BF92"/>
  <c r="T92"/>
  <c r="R92"/>
  <c r="P92"/>
  <c r="J86"/>
  <c r="J85"/>
  <c r="F85"/>
  <c r="F83"/>
  <c r="E81"/>
  <c r="J59"/>
  <c r="J58"/>
  <c r="F58"/>
  <c r="F56"/>
  <c r="E54"/>
  <c r="J20"/>
  <c r="E20"/>
  <c r="F86"/>
  <c r="J19"/>
  <c r="J14"/>
  <c r="J56"/>
  <c r="E7"/>
  <c r="E50"/>
  <c i="22" r="J39"/>
  <c r="J38"/>
  <c i="1" r="AY78"/>
  <c i="22" r="J37"/>
  <c i="1" r="AX78"/>
  <c i="22"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J84"/>
  <c r="J83"/>
  <c r="F83"/>
  <c r="F81"/>
  <c r="E79"/>
  <c r="J59"/>
  <c r="J58"/>
  <c r="F58"/>
  <c r="F56"/>
  <c r="E54"/>
  <c r="J20"/>
  <c r="E20"/>
  <c r="F59"/>
  <c r="J19"/>
  <c r="J14"/>
  <c r="J81"/>
  <c r="E7"/>
  <c r="E50"/>
  <c i="21" r="J39"/>
  <c r="J38"/>
  <c i="1" r="AY77"/>
  <c i="21" r="J37"/>
  <c i="1" r="AX77"/>
  <c i="21" r="BI104"/>
  <c r="BH104"/>
  <c r="BG104"/>
  <c r="BF104"/>
  <c r="T104"/>
  <c r="T103"/>
  <c r="R104"/>
  <c r="R103"/>
  <c r="P104"/>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5"/>
  <c r="BH95"/>
  <c r="BG95"/>
  <c r="BF95"/>
  <c r="T95"/>
  <c r="R95"/>
  <c r="P95"/>
  <c r="BI94"/>
  <c r="BH94"/>
  <c r="BG94"/>
  <c r="BF94"/>
  <c r="T94"/>
  <c r="R94"/>
  <c r="P94"/>
  <c r="BI93"/>
  <c r="BH93"/>
  <c r="BG93"/>
  <c r="BF93"/>
  <c r="T93"/>
  <c r="R93"/>
  <c r="P93"/>
  <c r="BI92"/>
  <c r="BH92"/>
  <c r="BG92"/>
  <c r="BF92"/>
  <c r="T92"/>
  <c r="R92"/>
  <c r="P92"/>
  <c r="J86"/>
  <c r="J85"/>
  <c r="F85"/>
  <c r="F83"/>
  <c r="E81"/>
  <c r="J59"/>
  <c r="J58"/>
  <c r="F58"/>
  <c r="F56"/>
  <c r="E54"/>
  <c r="J20"/>
  <c r="E20"/>
  <c r="F86"/>
  <c r="J19"/>
  <c r="J14"/>
  <c r="J83"/>
  <c r="E7"/>
  <c r="E77"/>
  <c i="20" r="J39"/>
  <c r="J38"/>
  <c i="1" r="AY76"/>
  <c i="20" r="J37"/>
  <c i="1" r="AX76"/>
  <c i="20" r="BI101"/>
  <c r="BH101"/>
  <c r="BG101"/>
  <c r="BF101"/>
  <c r="T101"/>
  <c r="T100"/>
  <c r="R101"/>
  <c r="R100"/>
  <c r="P101"/>
  <c r="P100"/>
  <c r="BI99"/>
  <c r="BH99"/>
  <c r="BG99"/>
  <c r="BF99"/>
  <c r="T99"/>
  <c r="R99"/>
  <c r="P99"/>
  <c r="BI98"/>
  <c r="BH98"/>
  <c r="BG98"/>
  <c r="BF98"/>
  <c r="T98"/>
  <c r="R98"/>
  <c r="P98"/>
  <c r="BI97"/>
  <c r="BH97"/>
  <c r="BG97"/>
  <c r="BF97"/>
  <c r="T97"/>
  <c r="R97"/>
  <c r="P97"/>
  <c r="BI95"/>
  <c r="BH95"/>
  <c r="BG95"/>
  <c r="BF95"/>
  <c r="T95"/>
  <c r="R95"/>
  <c r="P95"/>
  <c r="BI94"/>
  <c r="BH94"/>
  <c r="BG94"/>
  <c r="BF94"/>
  <c r="T94"/>
  <c r="R94"/>
  <c r="P94"/>
  <c r="BI93"/>
  <c r="BH93"/>
  <c r="BG93"/>
  <c r="BF93"/>
  <c r="T93"/>
  <c r="R93"/>
  <c r="P93"/>
  <c r="BI92"/>
  <c r="BH92"/>
  <c r="BG92"/>
  <c r="BF92"/>
  <c r="T92"/>
  <c r="R92"/>
  <c r="P92"/>
  <c r="J86"/>
  <c r="J85"/>
  <c r="F85"/>
  <c r="F83"/>
  <c r="E81"/>
  <c r="J59"/>
  <c r="J58"/>
  <c r="F58"/>
  <c r="F56"/>
  <c r="E54"/>
  <c r="J20"/>
  <c r="E20"/>
  <c r="F86"/>
  <c r="J19"/>
  <c r="J14"/>
  <c r="J83"/>
  <c r="E7"/>
  <c r="E77"/>
  <c i="19" r="J39"/>
  <c r="J38"/>
  <c i="1" r="AY75"/>
  <c i="19" r="J37"/>
  <c i="1" r="AX75"/>
  <c i="19"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J86"/>
  <c r="J85"/>
  <c r="F85"/>
  <c r="F83"/>
  <c r="E81"/>
  <c r="J59"/>
  <c r="J58"/>
  <c r="F58"/>
  <c r="F56"/>
  <c r="E54"/>
  <c r="J20"/>
  <c r="E20"/>
  <c r="F86"/>
  <c r="J19"/>
  <c r="J14"/>
  <c r="J56"/>
  <c r="E7"/>
  <c r="E50"/>
  <c i="18" r="J39"/>
  <c r="J38"/>
  <c i="1" r="AY74"/>
  <c i="18" r="J37"/>
  <c i="1" r="AX74"/>
  <c i="18"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3"/>
  <c r="J82"/>
  <c r="F82"/>
  <c r="F80"/>
  <c r="E78"/>
  <c r="J59"/>
  <c r="J58"/>
  <c r="F58"/>
  <c r="F56"/>
  <c r="E54"/>
  <c r="J20"/>
  <c r="E20"/>
  <c r="F83"/>
  <c r="J19"/>
  <c r="J14"/>
  <c r="J80"/>
  <c r="E7"/>
  <c r="E50"/>
  <c i="17" r="J39"/>
  <c r="J38"/>
  <c i="1" r="AY72"/>
  <c i="17" r="J37"/>
  <c i="1" r="AX72"/>
  <c i="17"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6"/>
  <c r="BH96"/>
  <c r="BG96"/>
  <c r="BF96"/>
  <c r="T96"/>
  <c r="R96"/>
  <c r="P96"/>
  <c r="BI95"/>
  <c r="BH95"/>
  <c r="BG95"/>
  <c r="BF95"/>
  <c r="T95"/>
  <c r="R95"/>
  <c r="P95"/>
  <c r="BI94"/>
  <c r="BH94"/>
  <c r="BG94"/>
  <c r="BF94"/>
  <c r="T94"/>
  <c r="R94"/>
  <c r="P94"/>
  <c r="BI93"/>
  <c r="BH93"/>
  <c r="BG93"/>
  <c r="BF93"/>
  <c r="T93"/>
  <c r="R93"/>
  <c r="P93"/>
  <c r="BI92"/>
  <c r="BH92"/>
  <c r="BG92"/>
  <c r="BF92"/>
  <c r="T92"/>
  <c r="R92"/>
  <c r="P92"/>
  <c r="J86"/>
  <c r="J85"/>
  <c r="F85"/>
  <c r="F83"/>
  <c r="E81"/>
  <c r="J59"/>
  <c r="J58"/>
  <c r="F58"/>
  <c r="F56"/>
  <c r="E54"/>
  <c r="J20"/>
  <c r="E20"/>
  <c r="F86"/>
  <c r="J19"/>
  <c r="J14"/>
  <c r="J56"/>
  <c r="E7"/>
  <c r="E50"/>
  <c i="16" r="J39"/>
  <c r="J38"/>
  <c i="1" r="AY71"/>
  <c i="16" r="J37"/>
  <c i="1" r="AX71"/>
  <c i="16"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J84"/>
  <c r="J83"/>
  <c r="F83"/>
  <c r="F81"/>
  <c r="E79"/>
  <c r="J59"/>
  <c r="J58"/>
  <c r="F58"/>
  <c r="F56"/>
  <c r="E54"/>
  <c r="J20"/>
  <c r="E20"/>
  <c r="F84"/>
  <c r="J19"/>
  <c r="J14"/>
  <c r="J81"/>
  <c r="E7"/>
  <c r="E50"/>
  <c i="15" r="J39"/>
  <c r="J38"/>
  <c i="1" r="AY70"/>
  <c i="15" r="J37"/>
  <c i="1" r="AX70"/>
  <c i="15"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J84"/>
  <c r="J83"/>
  <c r="F83"/>
  <c r="F81"/>
  <c r="E79"/>
  <c r="J59"/>
  <c r="J58"/>
  <c r="F58"/>
  <c r="F56"/>
  <c r="E54"/>
  <c r="J20"/>
  <c r="E20"/>
  <c r="F84"/>
  <c r="J19"/>
  <c r="J14"/>
  <c r="J56"/>
  <c r="E7"/>
  <c r="E75"/>
  <c i="14" r="J39"/>
  <c r="J38"/>
  <c i="1" r="AY69"/>
  <c i="14" r="J37"/>
  <c i="1" r="AX69"/>
  <c i="14"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1"/>
  <c r="BH111"/>
  <c r="BG111"/>
  <c r="BF111"/>
  <c r="T111"/>
  <c r="T110"/>
  <c r="R111"/>
  <c r="R110"/>
  <c r="P111"/>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8"/>
  <c r="J87"/>
  <c r="F87"/>
  <c r="F85"/>
  <c r="E83"/>
  <c r="J59"/>
  <c r="J58"/>
  <c r="F58"/>
  <c r="F56"/>
  <c r="E54"/>
  <c r="J20"/>
  <c r="E20"/>
  <c r="F59"/>
  <c r="J19"/>
  <c r="J14"/>
  <c r="J85"/>
  <c r="E7"/>
  <c r="E79"/>
  <c i="13" r="J39"/>
  <c r="J38"/>
  <c i="1" r="AY67"/>
  <c i="13" r="J37"/>
  <c i="1" r="AX67"/>
  <c i="13" r="BI109"/>
  <c r="BH109"/>
  <c r="BG109"/>
  <c r="BF109"/>
  <c r="T109"/>
  <c r="T108"/>
  <c r="R109"/>
  <c r="R108"/>
  <c r="P109"/>
  <c r="P108"/>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J87"/>
  <c r="J86"/>
  <c r="F86"/>
  <c r="F84"/>
  <c r="E82"/>
  <c r="J59"/>
  <c r="J58"/>
  <c r="F58"/>
  <c r="F56"/>
  <c r="E54"/>
  <c r="J20"/>
  <c r="E20"/>
  <c r="F59"/>
  <c r="J19"/>
  <c r="J14"/>
  <c r="J56"/>
  <c r="E7"/>
  <c r="E50"/>
  <c i="12" r="J39"/>
  <c r="J38"/>
  <c i="1" r="AY66"/>
  <c i="12" r="J37"/>
  <c i="1" r="AX66"/>
  <c i="12" r="BI97"/>
  <c r="BH97"/>
  <c r="BG97"/>
  <c r="BF97"/>
  <c r="T97"/>
  <c r="T96"/>
  <c r="R97"/>
  <c r="R96"/>
  <c r="P97"/>
  <c r="P96"/>
  <c r="BI95"/>
  <c r="BH95"/>
  <c r="BG95"/>
  <c r="BF95"/>
  <c r="T95"/>
  <c r="R95"/>
  <c r="P95"/>
  <c r="BI94"/>
  <c r="BH94"/>
  <c r="BG94"/>
  <c r="BF94"/>
  <c r="T94"/>
  <c r="R94"/>
  <c r="P94"/>
  <c r="BI92"/>
  <c r="BH92"/>
  <c r="BG92"/>
  <c r="BF92"/>
  <c r="T92"/>
  <c r="T91"/>
  <c r="R92"/>
  <c r="R91"/>
  <c r="P92"/>
  <c r="P91"/>
  <c r="J86"/>
  <c r="J85"/>
  <c r="F85"/>
  <c r="F83"/>
  <c r="E81"/>
  <c r="J59"/>
  <c r="J58"/>
  <c r="F58"/>
  <c r="F56"/>
  <c r="E54"/>
  <c r="J20"/>
  <c r="E20"/>
  <c r="F86"/>
  <c r="J19"/>
  <c r="J14"/>
  <c r="J83"/>
  <c r="E7"/>
  <c r="E77"/>
  <c i="11" r="J39"/>
  <c r="J38"/>
  <c i="1" r="AY65"/>
  <c i="11" r="J37"/>
  <c i="1" r="AX65"/>
  <c i="11"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J85"/>
  <c r="J84"/>
  <c r="F84"/>
  <c r="F82"/>
  <c r="E80"/>
  <c r="J59"/>
  <c r="J58"/>
  <c r="F58"/>
  <c r="F56"/>
  <c r="E54"/>
  <c r="J20"/>
  <c r="E20"/>
  <c r="F85"/>
  <c r="J19"/>
  <c r="J14"/>
  <c r="J56"/>
  <c r="E7"/>
  <c r="E76"/>
  <c i="10" r="J39"/>
  <c r="J38"/>
  <c i="1" r="AY64"/>
  <c i="10" r="J37"/>
  <c i="1" r="AX64"/>
  <c i="10" r="BI99"/>
  <c r="BH99"/>
  <c r="BG99"/>
  <c r="BF99"/>
  <c r="T99"/>
  <c r="T98"/>
  <c r="R99"/>
  <c r="R98"/>
  <c r="P99"/>
  <c r="P98"/>
  <c r="BI97"/>
  <c r="BH97"/>
  <c r="BG97"/>
  <c r="BF97"/>
  <c r="T97"/>
  <c r="R97"/>
  <c r="P97"/>
  <c r="BI96"/>
  <c r="BH96"/>
  <c r="BG96"/>
  <c r="BF96"/>
  <c r="T96"/>
  <c r="R96"/>
  <c r="P96"/>
  <c r="BI94"/>
  <c r="BH94"/>
  <c r="BG94"/>
  <c r="BF94"/>
  <c r="T94"/>
  <c r="R94"/>
  <c r="P94"/>
  <c r="BI93"/>
  <c r="BH93"/>
  <c r="BG93"/>
  <c r="BF93"/>
  <c r="T93"/>
  <c r="R93"/>
  <c r="P93"/>
  <c r="BI92"/>
  <c r="BH92"/>
  <c r="BG92"/>
  <c r="BF92"/>
  <c r="T92"/>
  <c r="R92"/>
  <c r="P92"/>
  <c r="J86"/>
  <c r="J85"/>
  <c r="F85"/>
  <c r="F83"/>
  <c r="E81"/>
  <c r="J59"/>
  <c r="J58"/>
  <c r="F58"/>
  <c r="F56"/>
  <c r="E54"/>
  <c r="J20"/>
  <c r="E20"/>
  <c r="F86"/>
  <c r="J19"/>
  <c r="J14"/>
  <c r="J83"/>
  <c r="E7"/>
  <c r="E50"/>
  <c i="9" r="J99"/>
  <c r="J39"/>
  <c r="J38"/>
  <c i="1" r="AY63"/>
  <c i="9" r="J37"/>
  <c i="1" r="AX63"/>
  <c i="9"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3"/>
  <c r="BH133"/>
  <c r="BG133"/>
  <c r="BF133"/>
  <c r="T133"/>
  <c r="T132"/>
  <c r="R133"/>
  <c r="R132"/>
  <c r="P133"/>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1"/>
  <c r="BH111"/>
  <c r="BG111"/>
  <c r="BF111"/>
  <c r="T111"/>
  <c r="R111"/>
  <c r="P111"/>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J65"/>
  <c r="J94"/>
  <c r="J93"/>
  <c r="F93"/>
  <c r="F91"/>
  <c r="E89"/>
  <c r="J59"/>
  <c r="J58"/>
  <c r="F58"/>
  <c r="F56"/>
  <c r="E54"/>
  <c r="J20"/>
  <c r="E20"/>
  <c r="F94"/>
  <c r="J19"/>
  <c r="J14"/>
  <c r="J91"/>
  <c r="E7"/>
  <c r="E85"/>
  <c i="8" r="J39"/>
  <c r="J38"/>
  <c i="1" r="AY62"/>
  <c i="8" r="J37"/>
  <c i="1" r="AX62"/>
  <c i="8"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2"/>
  <c r="BH112"/>
  <c r="BG112"/>
  <c r="BF112"/>
  <c r="T112"/>
  <c r="T111"/>
  <c r="R112"/>
  <c r="R111"/>
  <c r="P112"/>
  <c r="P111"/>
  <c r="BI110"/>
  <c r="BH110"/>
  <c r="BG110"/>
  <c r="BF110"/>
  <c r="T110"/>
  <c r="T109"/>
  <c r="R110"/>
  <c r="R109"/>
  <c r="P110"/>
  <c r="P109"/>
  <c r="BI108"/>
  <c r="BH108"/>
  <c r="BG108"/>
  <c r="BF108"/>
  <c r="T108"/>
  <c r="T107"/>
  <c r="R108"/>
  <c r="R107"/>
  <c r="P108"/>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6"/>
  <c r="BH96"/>
  <c r="BG96"/>
  <c r="BF96"/>
  <c r="T96"/>
  <c r="T95"/>
  <c r="R96"/>
  <c r="R95"/>
  <c r="P96"/>
  <c r="P95"/>
  <c r="J90"/>
  <c r="J89"/>
  <c r="F89"/>
  <c r="F87"/>
  <c r="E85"/>
  <c r="J59"/>
  <c r="J58"/>
  <c r="F58"/>
  <c r="F56"/>
  <c r="E54"/>
  <c r="J20"/>
  <c r="E20"/>
  <c r="F90"/>
  <c r="J19"/>
  <c r="J14"/>
  <c r="J56"/>
  <c r="E7"/>
  <c r="E81"/>
  <c i="7" r="J39"/>
  <c r="J38"/>
  <c i="1" r="AY61"/>
  <c i="7" r="J37"/>
  <c i="1" r="AX61"/>
  <c i="7"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0"/>
  <c r="BH110"/>
  <c r="BG110"/>
  <c r="BF110"/>
  <c r="T110"/>
  <c r="T109"/>
  <c r="R110"/>
  <c r="R109"/>
  <c r="P110"/>
  <c r="P109"/>
  <c r="BI108"/>
  <c r="BH108"/>
  <c r="BG108"/>
  <c r="BF108"/>
  <c r="T108"/>
  <c r="R108"/>
  <c r="P108"/>
  <c r="BI107"/>
  <c r="BH107"/>
  <c r="BG107"/>
  <c r="BF107"/>
  <c r="T107"/>
  <c r="R107"/>
  <c r="P107"/>
  <c r="BI106"/>
  <c r="BH106"/>
  <c r="BG106"/>
  <c r="BF106"/>
  <c r="T106"/>
  <c r="R106"/>
  <c r="P106"/>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J91"/>
  <c r="J90"/>
  <c r="F90"/>
  <c r="F88"/>
  <c r="E86"/>
  <c r="J59"/>
  <c r="J58"/>
  <c r="F58"/>
  <c r="F56"/>
  <c r="E54"/>
  <c r="J20"/>
  <c r="E20"/>
  <c r="F59"/>
  <c r="J19"/>
  <c r="J14"/>
  <c r="J88"/>
  <c r="E7"/>
  <c r="E50"/>
  <c i="6" r="J39"/>
  <c r="J38"/>
  <c i="1" r="AY60"/>
  <c i="6" r="J37"/>
  <c i="1" r="AX60"/>
  <c i="6"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99"/>
  <c r="BH99"/>
  <c r="BG99"/>
  <c r="BF99"/>
  <c r="T99"/>
  <c r="T98"/>
  <c r="R99"/>
  <c r="R98"/>
  <c r="P99"/>
  <c r="P98"/>
  <c r="BI97"/>
  <c r="BH97"/>
  <c r="BG97"/>
  <c r="BF97"/>
  <c r="T97"/>
  <c r="T96"/>
  <c r="R97"/>
  <c r="R96"/>
  <c r="P97"/>
  <c r="P96"/>
  <c r="BI95"/>
  <c r="BH95"/>
  <c r="BG95"/>
  <c r="BF95"/>
  <c r="T95"/>
  <c r="R95"/>
  <c r="P95"/>
  <c r="BI94"/>
  <c r="BH94"/>
  <c r="BG94"/>
  <c r="BF94"/>
  <c r="T94"/>
  <c r="R94"/>
  <c r="P94"/>
  <c r="J88"/>
  <c r="J87"/>
  <c r="F87"/>
  <c r="F85"/>
  <c r="E83"/>
  <c r="J59"/>
  <c r="J58"/>
  <c r="F58"/>
  <c r="F56"/>
  <c r="E54"/>
  <c r="J20"/>
  <c r="E20"/>
  <c r="F88"/>
  <c r="J19"/>
  <c r="J14"/>
  <c r="J85"/>
  <c r="E7"/>
  <c r="E79"/>
  <c i="5" r="J39"/>
  <c r="J38"/>
  <c i="1" r="AY59"/>
  <c i="5" r="J37"/>
  <c i="1" r="AX59"/>
  <c i="5"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99"/>
  <c r="BH99"/>
  <c r="BG99"/>
  <c r="BF99"/>
  <c r="T99"/>
  <c r="T98"/>
  <c r="R99"/>
  <c r="R98"/>
  <c r="P99"/>
  <c r="P98"/>
  <c r="BI97"/>
  <c r="BH97"/>
  <c r="BG97"/>
  <c r="BF97"/>
  <c r="T97"/>
  <c r="R97"/>
  <c r="P97"/>
  <c r="BI96"/>
  <c r="BH96"/>
  <c r="BG96"/>
  <c r="BF96"/>
  <c r="T96"/>
  <c r="R96"/>
  <c r="P96"/>
  <c r="BI95"/>
  <c r="BH95"/>
  <c r="BG95"/>
  <c r="BF95"/>
  <c r="T95"/>
  <c r="R95"/>
  <c r="P95"/>
  <c r="BI94"/>
  <c r="BH94"/>
  <c r="BG94"/>
  <c r="BF94"/>
  <c r="T94"/>
  <c r="R94"/>
  <c r="P94"/>
  <c r="J88"/>
  <c r="J87"/>
  <c r="F87"/>
  <c r="F85"/>
  <c r="E83"/>
  <c r="J59"/>
  <c r="J58"/>
  <c r="F58"/>
  <c r="F56"/>
  <c r="E54"/>
  <c r="J20"/>
  <c r="E20"/>
  <c r="F88"/>
  <c r="J19"/>
  <c r="J14"/>
  <c r="J85"/>
  <c r="E7"/>
  <c r="E50"/>
  <c i="4" r="J39"/>
  <c r="J38"/>
  <c i="1" r="AY58"/>
  <c i="4" r="J37"/>
  <c i="1" r="AX58"/>
  <c i="4" r="BI98"/>
  <c r="BH98"/>
  <c r="BG98"/>
  <c r="BF98"/>
  <c r="T98"/>
  <c r="T97"/>
  <c r="R98"/>
  <c r="R97"/>
  <c r="P98"/>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J85"/>
  <c r="J84"/>
  <c r="F84"/>
  <c r="F82"/>
  <c r="E80"/>
  <c r="J59"/>
  <c r="J58"/>
  <c r="F58"/>
  <c r="F56"/>
  <c r="E54"/>
  <c r="J20"/>
  <c r="E20"/>
  <c r="F85"/>
  <c r="J19"/>
  <c r="J14"/>
  <c r="J82"/>
  <c r="E7"/>
  <c r="E76"/>
  <c i="3" r="J39"/>
  <c r="J38"/>
  <c i="1" r="AY57"/>
  <c i="3" r="J37"/>
  <c i="1" r="AX57"/>
  <c i="3" r="BI104"/>
  <c r="BH104"/>
  <c r="BG104"/>
  <c r="BF104"/>
  <c r="T104"/>
  <c r="T103"/>
  <c r="R104"/>
  <c r="R103"/>
  <c r="P104"/>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J86"/>
  <c r="J85"/>
  <c r="F85"/>
  <c r="F83"/>
  <c r="E81"/>
  <c r="J59"/>
  <c r="J58"/>
  <c r="F58"/>
  <c r="F56"/>
  <c r="E54"/>
  <c r="J20"/>
  <c r="E20"/>
  <c r="F59"/>
  <c r="J19"/>
  <c r="J14"/>
  <c r="J83"/>
  <c r="E7"/>
  <c r="E77"/>
  <c i="2" r="J39"/>
  <c r="J38"/>
  <c i="1" r="AY56"/>
  <c i="2" r="J37"/>
  <c i="1" r="AX56"/>
  <c i="2"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29"/>
  <c r="BH129"/>
  <c r="BG129"/>
  <c r="BF129"/>
  <c r="T129"/>
  <c r="T128"/>
  <c r="R129"/>
  <c r="R128"/>
  <c r="P129"/>
  <c r="P128"/>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J89"/>
  <c r="J88"/>
  <c r="F88"/>
  <c r="F86"/>
  <c r="E84"/>
  <c r="J59"/>
  <c r="J58"/>
  <c r="F58"/>
  <c r="F56"/>
  <c r="E54"/>
  <c r="J20"/>
  <c r="E20"/>
  <c r="F89"/>
  <c r="J19"/>
  <c r="J14"/>
  <c r="J56"/>
  <c r="E7"/>
  <c r="E80"/>
  <c i="1" r="L50"/>
  <c r="AM50"/>
  <c r="AM49"/>
  <c r="L49"/>
  <c r="AM47"/>
  <c r="L47"/>
  <c r="L45"/>
  <c r="L44"/>
  <c i="38" r="J107"/>
  <c r="BK101"/>
  <c r="J98"/>
  <c r="J96"/>
  <c r="J92"/>
  <c r="BK89"/>
  <c i="37" r="BK169"/>
  <c r="J164"/>
  <c r="BK160"/>
  <c r="BK153"/>
  <c r="BK148"/>
  <c r="BK142"/>
  <c r="J138"/>
  <c r="J135"/>
  <c r="BK122"/>
  <c r="BK111"/>
  <c r="J104"/>
  <c r="BK98"/>
  <c i="36" r="J145"/>
  <c r="BK139"/>
  <c r="J132"/>
  <c r="J128"/>
  <c r="J123"/>
  <c r="BK116"/>
  <c r="J111"/>
  <c r="BK104"/>
  <c r="BK100"/>
  <c r="BK86"/>
  <c i="35" r="J144"/>
  <c r="J140"/>
  <c r="J134"/>
  <c r="J128"/>
  <c r="BK123"/>
  <c r="J118"/>
  <c r="J112"/>
  <c r="J110"/>
  <c r="J98"/>
  <c r="BK96"/>
  <c i="34" r="J238"/>
  <c r="J232"/>
  <c r="BK223"/>
  <c r="BK216"/>
  <c r="J208"/>
  <c r="J201"/>
  <c r="J197"/>
  <c r="BK194"/>
  <c r="J191"/>
  <c r="J185"/>
  <c r="BK176"/>
  <c r="BK172"/>
  <c r="BK168"/>
  <c r="BK158"/>
  <c r="BK155"/>
  <c r="BK149"/>
  <c r="J145"/>
  <c r="BK143"/>
  <c r="BK138"/>
  <c r="J131"/>
  <c r="BK129"/>
  <c r="J122"/>
  <c r="J116"/>
  <c r="BK106"/>
  <c r="J100"/>
  <c r="J93"/>
  <c r="BK89"/>
  <c i="33" r="J113"/>
  <c r="BK108"/>
  <c r="BK101"/>
  <c r="BK92"/>
  <c r="J89"/>
  <c i="32" r="BK107"/>
  <c r="BK101"/>
  <c r="J94"/>
  <c r="J87"/>
  <c i="31" r="BK103"/>
  <c r="J98"/>
  <c r="BK93"/>
  <c r="BK90"/>
  <c i="30" r="BK87"/>
  <c r="BK84"/>
  <c i="29" r="J123"/>
  <c r="BK108"/>
  <c r="J101"/>
  <c i="28" r="BK129"/>
  <c r="J124"/>
  <c r="J117"/>
  <c r="BK109"/>
  <c r="BK99"/>
  <c r="J96"/>
  <c i="27" r="J101"/>
  <c r="J99"/>
  <c r="BK96"/>
  <c i="26" r="J123"/>
  <c r="BK119"/>
  <c r="J112"/>
  <c r="J109"/>
  <c r="BK106"/>
  <c r="J101"/>
  <c r="J96"/>
  <c i="25" r="J133"/>
  <c r="BK124"/>
  <c r="J118"/>
  <c r="BK108"/>
  <c r="BK104"/>
  <c r="BK101"/>
  <c r="J95"/>
  <c i="24" r="BK117"/>
  <c r="J114"/>
  <c r="J104"/>
  <c r="J97"/>
  <c i="23" r="J100"/>
  <c r="BK97"/>
  <c r="BK92"/>
  <c i="22" r="BK95"/>
  <c r="BK90"/>
  <c i="21" r="BK96"/>
  <c r="BK92"/>
  <c i="20" r="J97"/>
  <c i="19" r="BK111"/>
  <c r="BK108"/>
  <c r="BK95"/>
  <c r="BK93"/>
  <c i="18" r="J104"/>
  <c r="BK96"/>
  <c r="J90"/>
  <c i="17" r="J108"/>
  <c r="BK99"/>
  <c r="BK95"/>
  <c i="16" r="BK103"/>
  <c r="BK99"/>
  <c r="BK91"/>
  <c i="15" r="J147"/>
  <c r="J143"/>
  <c r="BK139"/>
  <c r="BK134"/>
  <c r="J124"/>
  <c r="BK122"/>
  <c r="BK117"/>
  <c r="J110"/>
  <c r="BK105"/>
  <c r="J99"/>
  <c r="J93"/>
  <c r="BK89"/>
  <c i="14" r="BK118"/>
  <c r="BK109"/>
  <c r="J105"/>
  <c i="13" r="J104"/>
  <c r="J94"/>
  <c i="12" r="BK95"/>
  <c i="11" r="J99"/>
  <c i="9" r="J138"/>
  <c r="J126"/>
  <c r="BK122"/>
  <c r="BK113"/>
  <c r="BK107"/>
  <c r="J105"/>
  <c i="8" r="BK122"/>
  <c r="J115"/>
  <c r="J106"/>
  <c r="BK102"/>
  <c r="BK98"/>
  <c i="7" r="J128"/>
  <c r="BK118"/>
  <c r="J115"/>
  <c r="J103"/>
  <c i="6" r="BK110"/>
  <c r="J103"/>
  <c i="5" r="BK130"/>
  <c r="BK113"/>
  <c r="J107"/>
  <c r="BK104"/>
  <c r="BK96"/>
  <c i="4" r="BK96"/>
  <c i="3" r="J102"/>
  <c r="BK97"/>
  <c i="2" r="J135"/>
  <c r="J126"/>
  <c r="BK117"/>
  <c r="BK114"/>
  <c r="J109"/>
  <c r="J102"/>
  <c r="J95"/>
  <c i="38" r="J102"/>
  <c i="37" r="BK150"/>
  <c r="J142"/>
  <c r="J130"/>
  <c r="BK124"/>
  <c r="J111"/>
  <c r="J106"/>
  <c r="J100"/>
  <c i="36" r="J148"/>
  <c r="BK142"/>
  <c r="J134"/>
  <c r="BK130"/>
  <c r="BK128"/>
  <c r="BK121"/>
  <c r="BK117"/>
  <c r="J113"/>
  <c r="J105"/>
  <c r="J99"/>
  <c r="BK95"/>
  <c r="BK92"/>
  <c r="BK89"/>
  <c r="J85"/>
  <c i="35" r="BK144"/>
  <c r="BK139"/>
  <c r="J132"/>
  <c r="J123"/>
  <c r="J116"/>
  <c r="J111"/>
  <c r="BK108"/>
  <c r="BK106"/>
  <c r="J101"/>
  <c r="BK98"/>
  <c r="J94"/>
  <c r="J89"/>
  <c i="34" r="BK235"/>
  <c r="J229"/>
  <c r="J225"/>
  <c r="J215"/>
  <c r="BK211"/>
  <c r="BK203"/>
  <c r="J190"/>
  <c r="J176"/>
  <c r="J173"/>
  <c r="BK164"/>
  <c r="BK160"/>
  <c r="J155"/>
  <c r="J148"/>
  <c r="BK134"/>
  <c r="J128"/>
  <c r="J124"/>
  <c r="BK119"/>
  <c r="BK110"/>
  <c r="J107"/>
  <c r="J98"/>
  <c r="J91"/>
  <c r="BK88"/>
  <c i="33" r="J112"/>
  <c r="BK109"/>
  <c r="J98"/>
  <c r="BK91"/>
  <c i="32" r="BK105"/>
  <c r="BK97"/>
  <c r="BK94"/>
  <c r="J91"/>
  <c r="BK85"/>
  <c i="31" r="BK99"/>
  <c r="J92"/>
  <c r="J88"/>
  <c i="29" r="BK128"/>
  <c r="J124"/>
  <c r="BK113"/>
  <c r="J106"/>
  <c r="BK96"/>
  <c r="BK88"/>
  <c i="28" r="BK124"/>
  <c r="J120"/>
  <c r="J109"/>
  <c r="BK101"/>
  <c i="27" r="BK99"/>
  <c r="BK94"/>
  <c i="26" r="J125"/>
  <c r="BK116"/>
  <c r="BK108"/>
  <c r="J104"/>
  <c r="J95"/>
  <c i="25" r="BK127"/>
  <c r="BK122"/>
  <c r="BK110"/>
  <c i="24" r="BK112"/>
  <c r="BK106"/>
  <c r="BK102"/>
  <c r="J96"/>
  <c i="23" r="J96"/>
  <c r="J92"/>
  <c i="22" r="J102"/>
  <c r="BK98"/>
  <c r="J95"/>
  <c r="J91"/>
  <c i="20" r="BK98"/>
  <c i="19" r="J111"/>
  <c r="BK105"/>
  <c r="J101"/>
  <c i="18" r="BK103"/>
  <c r="J97"/>
  <c r="BK92"/>
  <c r="J89"/>
  <c i="17" r="BK102"/>
  <c i="16" r="J105"/>
  <c r="J103"/>
  <c r="J98"/>
  <c r="BK96"/>
  <c i="15" r="J149"/>
  <c r="J144"/>
  <c r="J136"/>
  <c r="BK128"/>
  <c r="BK125"/>
  <c r="BK114"/>
  <c r="BK112"/>
  <c r="J107"/>
  <c r="BK95"/>
  <c i="14" r="J119"/>
  <c r="J103"/>
  <c r="J100"/>
  <c r="J95"/>
  <c i="13" r="J107"/>
  <c r="BK100"/>
  <c r="BK96"/>
  <c i="12" r="J94"/>
  <c i="11" r="J102"/>
  <c r="BK95"/>
  <c r="J92"/>
  <c i="10" r="BK94"/>
  <c i="9" r="BK142"/>
  <c r="BK138"/>
  <c r="J131"/>
  <c r="BK120"/>
  <c r="J103"/>
  <c i="8" r="J122"/>
  <c r="J102"/>
  <c r="J96"/>
  <c i="7" r="J127"/>
  <c r="BK122"/>
  <c r="J118"/>
  <c r="BK114"/>
  <c r="J104"/>
  <c r="BK100"/>
  <c r="J97"/>
  <c i="6" r="BK109"/>
  <c r="J106"/>
  <c r="J99"/>
  <c i="5" r="J126"/>
  <c r="BK121"/>
  <c r="BK118"/>
  <c r="J110"/>
  <c r="BK102"/>
  <c r="BK97"/>
  <c i="4" r="BK93"/>
  <c r="BK91"/>
  <c i="3" r="J94"/>
  <c i="2" r="J138"/>
  <c r="J118"/>
  <c r="BK108"/>
  <c r="J104"/>
  <c i="38" r="J99"/>
  <c r="BK96"/>
  <c r="BK92"/>
  <c i="37" r="J175"/>
  <c r="J170"/>
  <c r="BK165"/>
  <c r="J159"/>
  <c r="J154"/>
  <c r="J150"/>
  <c r="BK140"/>
  <c r="BK127"/>
  <c r="BK119"/>
  <c r="BK115"/>
  <c r="BK101"/>
  <c r="J96"/>
  <c i="36" r="J142"/>
  <c r="BK137"/>
  <c r="BK133"/>
  <c r="BK125"/>
  <c r="BK122"/>
  <c r="BK113"/>
  <c r="BK107"/>
  <c r="J103"/>
  <c r="BK97"/>
  <c r="J89"/>
  <c i="35" r="BK143"/>
  <c r="J139"/>
  <c r="BK135"/>
  <c r="BK128"/>
  <c r="J125"/>
  <c r="J117"/>
  <c r="BK93"/>
  <c i="34" r="BK240"/>
  <c r="BK237"/>
  <c r="BK231"/>
  <c r="J226"/>
  <c r="BK222"/>
  <c r="BK217"/>
  <c r="BK210"/>
  <c r="BK204"/>
  <c r="BK193"/>
  <c r="BK188"/>
  <c r="BK185"/>
  <c r="J180"/>
  <c r="BK177"/>
  <c r="J171"/>
  <c r="J157"/>
  <c r="BK153"/>
  <c r="J147"/>
  <c r="J142"/>
  <c r="J132"/>
  <c r="BK124"/>
  <c r="J119"/>
  <c r="BK113"/>
  <c r="J112"/>
  <c r="J109"/>
  <c r="J105"/>
  <c r="J96"/>
  <c r="J90"/>
  <c i="33" r="BK114"/>
  <c r="J108"/>
  <c r="BK98"/>
  <c r="J95"/>
  <c i="32" r="BK110"/>
  <c r="J106"/>
  <c r="BK102"/>
  <c r="BK95"/>
  <c r="BK91"/>
  <c r="BK88"/>
  <c i="31" r="J108"/>
  <c r="J102"/>
  <c r="J96"/>
  <c i="30" r="J87"/>
  <c i="29" r="BK123"/>
  <c r="BK120"/>
  <c r="J114"/>
  <c r="BK110"/>
  <c r="J103"/>
  <c r="J93"/>
  <c r="J90"/>
  <c r="J87"/>
  <c i="28" r="J121"/>
  <c r="J116"/>
  <c r="J112"/>
  <c r="J101"/>
  <c r="J99"/>
  <c i="27" r="BK101"/>
  <c i="26" r="J110"/>
  <c r="BK98"/>
  <c r="BK94"/>
  <c i="25" r="J132"/>
  <c r="J130"/>
  <c r="BK125"/>
  <c r="J122"/>
  <c r="BK118"/>
  <c r="BK115"/>
  <c r="BK109"/>
  <c r="J107"/>
  <c r="J100"/>
  <c i="24" r="BK107"/>
  <c r="J101"/>
  <c r="BK98"/>
  <c r="BK94"/>
  <c i="23" r="J99"/>
  <c i="22" r="BK99"/>
  <c i="21" r="J104"/>
  <c r="BK100"/>
  <c r="J96"/>
  <c r="BK93"/>
  <c i="20" r="J98"/>
  <c r="J92"/>
  <c i="19" r="BK106"/>
  <c r="BK103"/>
  <c i="18" r="J102"/>
  <c r="J98"/>
  <c r="BK91"/>
  <c i="17" r="J107"/>
  <c r="J100"/>
  <c r="J95"/>
  <c i="16" r="BK107"/>
  <c r="BK95"/>
  <c r="J92"/>
  <c i="15" r="J150"/>
  <c r="BK143"/>
  <c r="J138"/>
  <c r="BK136"/>
  <c r="BK133"/>
  <c r="J129"/>
  <c r="BK124"/>
  <c r="BK121"/>
  <c r="J114"/>
  <c r="J109"/>
  <c r="J104"/>
  <c r="BK99"/>
  <c r="BK94"/>
  <c i="14" r="J120"/>
  <c r="BK116"/>
  <c r="J108"/>
  <c r="BK98"/>
  <c i="13" r="J105"/>
  <c r="BK95"/>
  <c i="11" r="BK107"/>
  <c r="BK103"/>
  <c r="J95"/>
  <c i="10" r="BK97"/>
  <c i="9" r="BK141"/>
  <c r="BK136"/>
  <c r="BK127"/>
  <c r="J120"/>
  <c r="J117"/>
  <c r="J108"/>
  <c r="J104"/>
  <c i="8" r="J119"/>
  <c r="BK115"/>
  <c r="BK108"/>
  <c r="J103"/>
  <c r="J99"/>
  <c i="7" r="BK127"/>
  <c r="BK121"/>
  <c r="BK113"/>
  <c r="BK106"/>
  <c r="BK97"/>
  <c i="6" r="J107"/>
  <c r="BK102"/>
  <c r="J95"/>
  <c i="5" r="BK126"/>
  <c r="J118"/>
  <c r="J113"/>
  <c r="BK110"/>
  <c r="J103"/>
  <c r="J94"/>
  <c i="4" r="J93"/>
  <c i="3" r="J99"/>
  <c r="J95"/>
  <c i="2" r="J144"/>
  <c r="BK141"/>
  <c r="BK138"/>
  <c r="J136"/>
  <c r="J129"/>
  <c r="J123"/>
  <c r="J120"/>
  <c r="J113"/>
  <c r="BK102"/>
  <c r="BK95"/>
  <c i="1" r="AS55"/>
  <c i="37" r="J157"/>
  <c r="BK151"/>
  <c r="J143"/>
  <c r="BK134"/>
  <c r="J127"/>
  <c r="BK120"/>
  <c r="BK116"/>
  <c r="J113"/>
  <c r="BK106"/>
  <c r="J98"/>
  <c i="36" r="BK148"/>
  <c r="J144"/>
  <c r="J139"/>
  <c r="J133"/>
  <c r="J121"/>
  <c r="BK111"/>
  <c r="J107"/>
  <c r="J104"/>
  <c r="J96"/>
  <c r="J92"/>
  <c r="J86"/>
  <c i="35" r="BK136"/>
  <c r="BK130"/>
  <c r="BK120"/>
  <c r="BK116"/>
  <c r="BK113"/>
  <c r="BK99"/>
  <c r="J95"/>
  <c r="BK90"/>
  <c i="34" r="J235"/>
  <c r="J231"/>
  <c r="BK220"/>
  <c r="BK215"/>
  <c r="BK212"/>
  <c r="J203"/>
  <c r="BK200"/>
  <c r="BK191"/>
  <c r="BK184"/>
  <c r="BK180"/>
  <c r="BK171"/>
  <c r="J167"/>
  <c r="J163"/>
  <c r="J156"/>
  <c r="J149"/>
  <c r="J144"/>
  <c r="J137"/>
  <c r="J135"/>
  <c r="BK132"/>
  <c r="BK121"/>
  <c r="BK116"/>
  <c r="J108"/>
  <c r="BK102"/>
  <c r="BK98"/>
  <c r="BK94"/>
  <c i="33" r="BK111"/>
  <c r="J103"/>
  <c r="BK95"/>
  <c r="BK93"/>
  <c i="32" r="J109"/>
  <c r="BK106"/>
  <c r="J99"/>
  <c r="BK93"/>
  <c i="31" r="J110"/>
  <c r="J104"/>
  <c r="J100"/>
  <c r="J91"/>
  <c r="BK87"/>
  <c i="29" r="J125"/>
  <c r="J120"/>
  <c r="BK115"/>
  <c r="J108"/>
  <c r="J105"/>
  <c r="BK103"/>
  <c r="J99"/>
  <c r="J96"/>
  <c r="BK93"/>
  <c r="BK89"/>
  <c i="28" r="J129"/>
  <c r="BK125"/>
  <c r="J114"/>
  <c r="BK107"/>
  <c r="J104"/>
  <c r="J98"/>
  <c i="27" r="BK98"/>
  <c r="BK92"/>
  <c i="26" r="BK122"/>
  <c r="BK113"/>
  <c r="J105"/>
  <c r="J97"/>
  <c i="25" r="BK134"/>
  <c r="J128"/>
  <c r="BK121"/>
  <c r="BK117"/>
  <c r="BK112"/>
  <c r="BK106"/>
  <c r="J101"/>
  <c r="J96"/>
  <c i="24" r="J117"/>
  <c r="BK115"/>
  <c r="J107"/>
  <c r="BK99"/>
  <c i="23" r="BK104"/>
  <c r="J101"/>
  <c r="BK95"/>
  <c i="22" r="BK102"/>
  <c r="J98"/>
  <c r="J94"/>
  <c i="21" r="BK102"/>
  <c r="BK95"/>
  <c i="20" r="J94"/>
  <c i="19" r="BK102"/>
  <c r="J95"/>
  <c r="J93"/>
  <c i="18" r="J103"/>
  <c r="J96"/>
  <c i="17" r="BK106"/>
  <c r="J102"/>
  <c r="J93"/>
  <c i="16" r="J102"/>
  <c r="BK100"/>
  <c r="J94"/>
  <c r="J91"/>
  <c i="15" r="J139"/>
  <c r="BK126"/>
  <c r="J118"/>
  <c r="BK104"/>
  <c r="J102"/>
  <c r="BK96"/>
  <c r="J91"/>
  <c i="14" r="BK117"/>
  <c r="BK107"/>
  <c r="BK103"/>
  <c r="BK97"/>
  <c i="13" r="BK107"/>
  <c r="BK105"/>
  <c r="J102"/>
  <c r="J99"/>
  <c i="12" r="BK97"/>
  <c i="11" r="J103"/>
  <c r="BK99"/>
  <c r="J94"/>
  <c i="10" r="J97"/>
  <c r="BK92"/>
  <c i="9" r="J139"/>
  <c r="BK126"/>
  <c r="BK116"/>
  <c r="BK114"/>
  <c r="BK110"/>
  <c i="8" r="BK120"/>
  <c r="BK110"/>
  <c r="BK96"/>
  <c i="7" r="J114"/>
  <c r="BK104"/>
  <c i="6" r="J108"/>
  <c r="BK95"/>
  <c i="5" r="J128"/>
  <c r="BK122"/>
  <c r="BK117"/>
  <c r="J111"/>
  <c i="4" r="BK98"/>
  <c i="3" r="BK104"/>
  <c r="BK96"/>
  <c r="BK94"/>
  <c i="2" r="BK144"/>
  <c r="BK140"/>
  <c r="BK134"/>
  <c r="BK129"/>
  <c r="BK121"/>
  <c r="BK119"/>
  <c r="BK109"/>
  <c r="J106"/>
  <c r="J103"/>
  <c r="J99"/>
  <c r="BK96"/>
  <c i="38" r="BK107"/>
  <c r="J104"/>
  <c r="J101"/>
  <c r="BK95"/>
  <c r="BK91"/>
  <c i="37" r="J174"/>
  <c r="BK166"/>
  <c r="J162"/>
  <c r="BK159"/>
  <c r="BK156"/>
  <c r="BK147"/>
  <c r="BK145"/>
  <c r="J139"/>
  <c r="BK136"/>
  <c r="BK132"/>
  <c r="BK126"/>
  <c r="J120"/>
  <c r="BK107"/>
  <c r="BK100"/>
  <c i="36" r="J147"/>
  <c r="BK144"/>
  <c r="BK136"/>
  <c r="J131"/>
  <c r="J127"/>
  <c r="J122"/>
  <c r="BK115"/>
  <c r="BK108"/>
  <c r="BK102"/>
  <c r="BK87"/>
  <c r="BK84"/>
  <c i="35" r="J142"/>
  <c r="J137"/>
  <c r="BK129"/>
  <c r="BK124"/>
  <c r="J119"/>
  <c r="BK117"/>
  <c r="BK111"/>
  <c r="J100"/>
  <c r="J93"/>
  <c i="34" r="J236"/>
  <c r="J228"/>
  <c r="J222"/>
  <c r="J220"/>
  <c r="J210"/>
  <c r="J205"/>
  <c r="BK199"/>
  <c r="BK195"/>
  <c r="J192"/>
  <c r="BK190"/>
  <c r="BK183"/>
  <c r="J175"/>
  <c r="BK170"/>
  <c r="J161"/>
  <c r="BK156"/>
  <c r="J150"/>
  <c r="BK148"/>
  <c r="BK144"/>
  <c r="BK139"/>
  <c r="J133"/>
  <c r="J130"/>
  <c r="BK125"/>
  <c r="BK117"/>
  <c r="J110"/>
  <c r="J101"/>
  <c r="J97"/>
  <c i="33" r="J116"/>
  <c r="BK112"/>
  <c r="J107"/>
  <c r="BK99"/>
  <c r="BK96"/>
  <c r="BK88"/>
  <c i="32" r="J104"/>
  <c r="BK100"/>
  <c r="BK90"/>
  <c i="31" r="J106"/>
  <c r="BK101"/>
  <c r="BK97"/>
  <c r="BK92"/>
  <c r="BK88"/>
  <c i="30" r="J86"/>
  <c i="29" r="BK126"/>
  <c r="J119"/>
  <c r="BK107"/>
  <c r="J98"/>
  <c i="28" r="J126"/>
  <c r="J119"/>
  <c r="BK112"/>
  <c r="J108"/>
  <c r="BK98"/>
  <c i="27" r="J104"/>
  <c r="BK100"/>
  <c r="BK97"/>
  <c r="BK93"/>
  <c i="26" r="J122"/>
  <c r="BK118"/>
  <c r="BK111"/>
  <c r="J108"/>
  <c r="J103"/>
  <c r="J98"/>
  <c i="25" r="BK135"/>
  <c r="BK128"/>
  <c r="J120"/>
  <c r="J117"/>
  <c r="BK111"/>
  <c r="J106"/>
  <c r="J103"/>
  <c r="BK97"/>
  <c r="BK93"/>
  <c i="24" r="J116"/>
  <c r="J112"/>
  <c r="J110"/>
  <c r="BK100"/>
  <c i="23" r="BK102"/>
  <c r="BK99"/>
  <c r="J93"/>
  <c i="22" r="BK100"/>
  <c r="BK91"/>
  <c i="21" r="J98"/>
  <c r="J93"/>
  <c i="20" r="BK99"/>
  <c r="BK92"/>
  <c i="19" r="BK110"/>
  <c r="J98"/>
  <c r="J94"/>
  <c i="18" r="BK102"/>
  <c r="J95"/>
  <c r="BK89"/>
  <c i="17" r="BK104"/>
  <c r="J98"/>
  <c r="BK94"/>
  <c i="16" r="J101"/>
  <c r="J97"/>
  <c i="15" r="J148"/>
  <c r="BK144"/>
  <c r="J140"/>
  <c r="J135"/>
  <c r="J132"/>
  <c r="J120"/>
  <c r="BK118"/>
  <c r="J113"/>
  <c r="BK107"/>
  <c r="BK101"/>
  <c r="BK98"/>
  <c r="J92"/>
  <c i="14" r="BK120"/>
  <c r="J114"/>
  <c r="BK108"/>
  <c r="BK100"/>
  <c i="13" r="BK101"/>
  <c r="J96"/>
  <c i="12" r="J92"/>
  <c i="11" r="J105"/>
  <c i="10" r="J94"/>
  <c i="9" r="J130"/>
  <c r="BK124"/>
  <c r="J119"/>
  <c r="BK108"/>
  <c r="BK106"/>
  <c r="J101"/>
  <c i="8" r="BK119"/>
  <c r="J116"/>
  <c r="J110"/>
  <c r="BK103"/>
  <c i="7" r="J129"/>
  <c r="J120"/>
  <c r="BK110"/>
  <c i="6" r="BK112"/>
  <c r="BK105"/>
  <c i="5" r="BK129"/>
  <c r="BK112"/>
  <c r="J106"/>
  <c r="BK103"/>
  <c r="BK95"/>
  <c i="4" r="J95"/>
  <c i="3" r="BK99"/>
  <c r="J96"/>
  <c i="2" r="J134"/>
  <c r="J121"/>
  <c r="J116"/>
  <c r="BK113"/>
  <c r="J105"/>
  <c r="BK99"/>
  <c i="38" r="BK105"/>
  <c i="37" r="J151"/>
  <c r="J147"/>
  <c r="BK131"/>
  <c r="J126"/>
  <c r="J118"/>
  <c r="BK113"/>
  <c r="BK108"/>
  <c r="J103"/>
  <c i="36" r="BK150"/>
  <c r="BK147"/>
  <c r="J140"/>
  <c r="J135"/>
  <c r="BK131"/>
  <c r="J125"/>
  <c r="BK118"/>
  <c r="J112"/>
  <c r="J101"/>
  <c r="J97"/>
  <c r="J93"/>
  <c r="J90"/>
  <c r="J84"/>
  <c i="35" r="BK142"/>
  <c r="J138"/>
  <c r="J130"/>
  <c r="J122"/>
  <c r="J114"/>
  <c r="BK110"/>
  <c r="BK107"/>
  <c r="J106"/>
  <c r="J99"/>
  <c r="BK95"/>
  <c r="J90"/>
  <c i="34" r="J237"/>
  <c r="BK230"/>
  <c r="BK226"/>
  <c r="J218"/>
  <c r="J212"/>
  <c r="BK208"/>
  <c r="BK197"/>
  <c r="BK186"/>
  <c r="J174"/>
  <c r="J166"/>
  <c r="BK162"/>
  <c r="J159"/>
  <c r="BK152"/>
  <c r="BK140"/>
  <c r="BK130"/>
  <c r="J126"/>
  <c r="J123"/>
  <c r="BK118"/>
  <c r="BK109"/>
  <c r="J102"/>
  <c r="BK97"/>
  <c r="J92"/>
  <c r="J89"/>
  <c i="33" r="J111"/>
  <c r="J106"/>
  <c r="BK94"/>
  <c r="BK90"/>
  <c i="32" r="J110"/>
  <c r="BK99"/>
  <c r="J95"/>
  <c r="J89"/>
  <c r="BK86"/>
  <c i="31" r="BK104"/>
  <c r="BK96"/>
  <c i="30" r="BK86"/>
  <c i="29" r="BK125"/>
  <c r="J115"/>
  <c r="J110"/>
  <c r="J104"/>
  <c r="J95"/>
  <c i="28" r="J131"/>
  <c r="BK123"/>
  <c r="J111"/>
  <c r="BK102"/>
  <c i="27" r="J100"/>
  <c r="J96"/>
  <c r="BK91"/>
  <c i="26" r="BK120"/>
  <c r="J111"/>
  <c r="BK103"/>
  <c r="J99"/>
  <c i="25" r="BK132"/>
  <c r="J123"/>
  <c r="J112"/>
  <c i="24" r="BK119"/>
  <c r="BK109"/>
  <c r="J103"/>
  <c r="J98"/>
  <c i="23" r="BK100"/>
  <c r="J95"/>
  <c i="22" r="J104"/>
  <c r="J101"/>
  <c r="BK97"/>
  <c r="BK93"/>
  <c i="21" r="J100"/>
  <c i="20" r="BK95"/>
  <c i="19" r="J109"/>
  <c r="J104"/>
  <c r="BK98"/>
  <c i="18" r="J99"/>
  <c r="J91"/>
  <c i="17" r="BK107"/>
  <c r="BK93"/>
  <c i="16" r="BK104"/>
  <c r="BK102"/>
  <c r="J93"/>
  <c i="15" r="BK147"/>
  <c r="J141"/>
  <c r="BK132"/>
  <c r="J127"/>
  <c r="J121"/>
  <c r="BK116"/>
  <c r="BK110"/>
  <c r="J108"/>
  <c r="J94"/>
  <c i="14" r="J116"/>
  <c r="BK102"/>
  <c r="J99"/>
  <c r="BK94"/>
  <c i="13" r="J106"/>
  <c r="BK99"/>
  <c r="J95"/>
  <c i="11" r="J107"/>
  <c r="BK101"/>
  <c r="BK94"/>
  <c i="10" r="BK96"/>
  <c i="9" r="J143"/>
  <c r="BK139"/>
  <c r="BK130"/>
  <c r="BK117"/>
  <c r="BK104"/>
  <c i="8" r="J121"/>
  <c r="J108"/>
  <c r="J100"/>
  <c i="7" r="BK128"/>
  <c r="J123"/>
  <c r="BK120"/>
  <c r="BK117"/>
  <c r="BK107"/>
  <c r="J102"/>
  <c r="BK98"/>
  <c i="6" r="J110"/>
  <c r="BK107"/>
  <c r="J102"/>
  <c i="5" r="J127"/>
  <c r="J122"/>
  <c r="BK119"/>
  <c r="BK115"/>
  <c r="BK107"/>
  <c r="J104"/>
  <c r="J99"/>
  <c i="4" r="BK94"/>
  <c i="3" r="J104"/>
  <c i="2" r="J140"/>
  <c r="BK125"/>
  <c r="BK116"/>
  <c r="J107"/>
  <c r="J100"/>
  <c i="38" r="BK98"/>
  <c i="37" r="J176"/>
  <c r="J172"/>
  <c r="BK164"/>
  <c r="BK157"/>
  <c r="J153"/>
  <c r="J145"/>
  <c r="BK138"/>
  <c r="J134"/>
  <c r="BK123"/>
  <c r="BK117"/>
  <c r="J108"/>
  <c r="BK97"/>
  <c i="36" r="J138"/>
  <c r="J130"/>
  <c r="J126"/>
  <c r="J119"/>
  <c r="J114"/>
  <c r="J109"/>
  <c r="J102"/>
  <c r="BK96"/>
  <c r="J91"/>
  <c i="35" r="BK147"/>
  <c r="BK141"/>
  <c r="BK137"/>
  <c r="BK134"/>
  <c r="BK127"/>
  <c r="BK122"/>
  <c r="BK119"/>
  <c r="J109"/>
  <c r="BK88"/>
  <c i="34" r="BK238"/>
  <c r="BK227"/>
  <c r="BK225"/>
  <c r="BK219"/>
  <c r="J216"/>
  <c r="J207"/>
  <c r="BK205"/>
  <c r="J194"/>
  <c r="BK189"/>
  <c r="J186"/>
  <c r="J183"/>
  <c r="BK179"/>
  <c r="BK174"/>
  <c r="J168"/>
  <c r="BK165"/>
  <c r="J152"/>
  <c r="J146"/>
  <c r="J139"/>
  <c r="BK131"/>
  <c r="BK123"/>
  <c r="BK114"/>
  <c r="J113"/>
  <c r="BK111"/>
  <c r="BK108"/>
  <c r="BK100"/>
  <c r="BK93"/>
  <c i="33" r="BK116"/>
  <c r="J109"/>
  <c r="J101"/>
  <c r="BK89"/>
  <c i="32" r="BK108"/>
  <c r="BK103"/>
  <c r="J100"/>
  <c r="BK89"/>
  <c r="J85"/>
  <c i="31" r="J105"/>
  <c r="J101"/>
  <c r="J94"/>
  <c i="29" r="J128"/>
  <c r="J122"/>
  <c r="BK118"/>
  <c r="J111"/>
  <c r="J107"/>
  <c r="BK99"/>
  <c r="J92"/>
  <c r="J89"/>
  <c i="28" r="BK131"/>
  <c r="BK120"/>
  <c r="BK117"/>
  <c r="BK113"/>
  <c r="BK105"/>
  <c i="27" r="BK102"/>
  <c r="BK95"/>
  <c i="26" r="J119"/>
  <c r="J115"/>
  <c r="BK105"/>
  <c r="BK96"/>
  <c i="25" r="J137"/>
  <c r="J124"/>
  <c r="J121"/>
  <c r="BK116"/>
  <c r="J111"/>
  <c r="BK103"/>
  <c i="24" r="BK110"/>
  <c r="J106"/>
  <c r="J100"/>
  <c r="J95"/>
  <c r="BK93"/>
  <c i="23" r="J98"/>
  <c i="22" r="BK94"/>
  <c i="21" r="J102"/>
  <c r="BK99"/>
  <c r="J95"/>
  <c i="20" r="J99"/>
  <c r="BK94"/>
  <c i="19" r="J107"/>
  <c r="BK104"/>
  <c i="18" r="J105"/>
  <c r="BK99"/>
  <c r="J92"/>
  <c i="17" r="BK108"/>
  <c r="BK105"/>
  <c r="J96"/>
  <c r="J92"/>
  <c i="16" r="BK105"/>
  <c r="BK93"/>
  <c i="15" r="BK149"/>
  <c r="J142"/>
  <c r="J134"/>
  <c r="BK130"/>
  <c r="BK127"/>
  <c r="J122"/>
  <c r="J117"/>
  <c r="BK108"/>
  <c r="BK103"/>
  <c r="J98"/>
  <c r="BK93"/>
  <c i="14" r="J117"/>
  <c r="J111"/>
  <c r="J97"/>
  <c i="13" r="J109"/>
  <c i="12" r="BK94"/>
  <c i="11" r="BK105"/>
  <c r="J100"/>
  <c r="BK92"/>
  <c i="10" r="J92"/>
  <c i="9" r="BK131"/>
  <c r="J121"/>
  <c r="J118"/>
  <c r="J111"/>
  <c r="J106"/>
  <c r="BK103"/>
  <c i="8" r="BK123"/>
  <c r="BK117"/>
  <c r="J104"/>
  <c r="BK100"/>
  <c i="7" r="J130"/>
  <c r="BK123"/>
  <c r="J117"/>
  <c r="J108"/>
  <c r="J100"/>
  <c i="6" r="J105"/>
  <c r="BK99"/>
  <c i="5" r="BK128"/>
  <c r="J119"/>
  <c r="J115"/>
  <c r="J109"/>
  <c r="BK105"/>
  <c r="J95"/>
  <c i="4" r="J94"/>
  <c i="3" r="J97"/>
  <c r="BK92"/>
  <c i="2" r="BK142"/>
  <c r="J137"/>
  <c r="BK132"/>
  <c r="J125"/>
  <c r="J119"/>
  <c r="BK112"/>
  <c r="BK106"/>
  <c r="J96"/>
  <c i="38" r="J94"/>
  <c r="J91"/>
  <c r="BK90"/>
  <c r="J89"/>
  <c i="37" r="BK176"/>
  <c r="BK175"/>
  <c r="BK172"/>
  <c r="J171"/>
  <c r="BK170"/>
  <c r="BK168"/>
  <c r="BK162"/>
  <c r="BK158"/>
  <c r="J152"/>
  <c r="BK146"/>
  <c r="J136"/>
  <c r="J131"/>
  <c r="BK125"/>
  <c r="J123"/>
  <c r="BK118"/>
  <c r="J110"/>
  <c r="BK99"/>
  <c i="36" r="BK149"/>
  <c r="BK145"/>
  <c r="BK140"/>
  <c r="J136"/>
  <c r="J118"/>
  <c r="BK110"/>
  <c r="J108"/>
  <c r="BK101"/>
  <c r="BK93"/>
  <c r="J87"/>
  <c i="35" r="BK138"/>
  <c r="BK132"/>
  <c r="BK125"/>
  <c r="BK118"/>
  <c r="J108"/>
  <c r="J97"/>
  <c r="BK92"/>
  <c r="J88"/>
  <c i="34" r="J234"/>
  <c r="J223"/>
  <c r="J217"/>
  <c r="J211"/>
  <c r="BK201"/>
  <c r="J195"/>
  <c r="J187"/>
  <c r="J181"/>
  <c r="BK175"/>
  <c r="BK169"/>
  <c r="J165"/>
  <c r="J160"/>
  <c r="J154"/>
  <c r="BK146"/>
  <c r="J138"/>
  <c r="J136"/>
  <c r="BK133"/>
  <c r="BK126"/>
  <c r="J118"/>
  <c r="BK107"/>
  <c r="J103"/>
  <c r="J99"/>
  <c r="J95"/>
  <c r="J87"/>
  <c i="33" r="BK106"/>
  <c r="J96"/>
  <c r="J88"/>
  <c i="32" r="J107"/>
  <c r="BK104"/>
  <c r="J97"/>
  <c r="J88"/>
  <c i="31" r="BK108"/>
  <c r="BK102"/>
  <c r="J99"/>
  <c r="J90"/>
  <c r="BK86"/>
  <c i="29" r="BK122"/>
  <c r="J118"/>
  <c r="J109"/>
  <c r="BK104"/>
  <c r="BK101"/>
  <c r="BK98"/>
  <c r="J94"/>
  <c r="BK90"/>
  <c r="BK87"/>
  <c i="28" r="BK121"/>
  <c r="J113"/>
  <c r="J105"/>
  <c r="BK100"/>
  <c i="27" r="BK104"/>
  <c r="J93"/>
  <c i="26" r="BK123"/>
  <c r="BK115"/>
  <c r="J106"/>
  <c r="BK101"/>
  <c i="25" r="J135"/>
  <c r="BK130"/>
  <c r="J127"/>
  <c r="BK119"/>
  <c r="J114"/>
  <c r="J110"/>
  <c r="J102"/>
  <c r="J97"/>
  <c r="J94"/>
  <c i="24" r="BK116"/>
  <c r="BK103"/>
  <c r="BK96"/>
  <c i="23" r="J102"/>
  <c r="J97"/>
  <c i="22" r="BK103"/>
  <c r="J99"/>
  <c r="BK96"/>
  <c r="J90"/>
  <c i="21" r="J94"/>
  <c i="19" r="J110"/>
  <c r="BK101"/>
  <c r="J96"/>
  <c r="J92"/>
  <c i="18" r="BK104"/>
  <c r="BK97"/>
  <c r="J93"/>
  <c i="17" r="BK103"/>
  <c r="BK98"/>
  <c i="16" r="J104"/>
  <c r="J99"/>
  <c r="J95"/>
  <c i="15" r="BK148"/>
  <c r="BK137"/>
  <c r="J130"/>
  <c r="J125"/>
  <c r="J105"/>
  <c r="J100"/>
  <c r="BK92"/>
  <c r="J89"/>
  <c i="14" r="J109"/>
  <c r="BK105"/>
  <c r="BK101"/>
  <c r="J96"/>
  <c i="13" r="J100"/>
  <c r="J93"/>
  <c i="11" r="J106"/>
  <c r="J101"/>
  <c r="BK97"/>
  <c i="10" r="BK99"/>
  <c r="J93"/>
  <c i="9" r="J142"/>
  <c r="J136"/>
  <c r="J127"/>
  <c r="J124"/>
  <c r="J113"/>
  <c r="J107"/>
  <c i="8" r="J117"/>
  <c r="BK105"/>
  <c i="7" r="BK125"/>
  <c r="BK108"/>
  <c i="6" r="BK111"/>
  <c r="BK104"/>
  <c i="5" r="J130"/>
  <c r="BK123"/>
  <c r="J120"/>
  <c r="J114"/>
  <c r="BK109"/>
  <c i="4" r="BK95"/>
  <c i="3" r="BK101"/>
  <c r="J93"/>
  <c i="2" r="J143"/>
  <c r="BK135"/>
  <c r="J132"/>
  <c r="BK123"/>
  <c r="BK120"/>
  <c r="BK111"/>
  <c r="BK107"/>
  <c r="J101"/>
  <c r="BK98"/>
  <c i="1" r="AS68"/>
  <c i="38" r="BK109"/>
  <c r="J109"/>
  <c r="J105"/>
  <c r="BK102"/>
  <c r="BK99"/>
  <c r="J97"/>
  <c r="BK94"/>
  <c r="J90"/>
  <c i="37" r="BK171"/>
  <c r="J165"/>
  <c r="BK161"/>
  <c r="J158"/>
  <c r="J149"/>
  <c r="J146"/>
  <c r="J140"/>
  <c r="J137"/>
  <c r="BK133"/>
  <c r="J129"/>
  <c r="J125"/>
  <c r="J112"/>
  <c r="J99"/>
  <c i="36" r="J146"/>
  <c r="BK141"/>
  <c r="BK135"/>
  <c r="J129"/>
  <c r="J124"/>
  <c r="BK119"/>
  <c r="BK114"/>
  <c r="BK106"/>
  <c r="BK103"/>
  <c r="BK99"/>
  <c r="BK85"/>
  <c i="35" r="J143"/>
  <c r="J135"/>
  <c r="J131"/>
  <c r="J127"/>
  <c r="J120"/>
  <c r="J113"/>
  <c r="J103"/>
  <c r="BK97"/>
  <c r="J92"/>
  <c i="34" r="BK239"/>
  <c r="BK234"/>
  <c r="J227"/>
  <c r="BK221"/>
  <c r="BK214"/>
  <c r="J209"/>
  <c r="BK206"/>
  <c r="J200"/>
  <c r="J196"/>
  <c r="J193"/>
  <c r="J189"/>
  <c r="J179"/>
  <c r="BK173"/>
  <c r="J164"/>
  <c r="BK157"/>
  <c r="J153"/>
  <c r="BK147"/>
  <c r="J140"/>
  <c r="BK135"/>
  <c r="BK127"/>
  <c r="J120"/>
  <c r="J115"/>
  <c r="BK105"/>
  <c r="BK99"/>
  <c r="BK92"/>
  <c i="33" r="J114"/>
  <c r="J110"/>
  <c r="J105"/>
  <c r="J97"/>
  <c r="J90"/>
  <c i="32" r="BK112"/>
  <c r="J103"/>
  <c r="BK98"/>
  <c r="J92"/>
  <c i="31" r="J109"/>
  <c r="BK100"/>
  <c r="BK94"/>
  <c r="BK91"/>
  <c r="J87"/>
  <c i="30" r="BK85"/>
  <c i="29" r="BK124"/>
  <c r="BK116"/>
  <c r="J102"/>
  <c r="J100"/>
  <c i="28" r="J125"/>
  <c r="J123"/>
  <c r="BK116"/>
  <c r="BK111"/>
  <c r="J107"/>
  <c r="J97"/>
  <c i="27" r="J102"/>
  <c r="J98"/>
  <c r="J91"/>
  <c i="26" r="J120"/>
  <c r="J116"/>
  <c r="BK110"/>
  <c r="J107"/>
  <c r="BK99"/>
  <c r="BK97"/>
  <c i="25" r="J134"/>
  <c r="J125"/>
  <c r="J119"/>
  <c r="J115"/>
  <c r="J109"/>
  <c r="J105"/>
  <c r="BK102"/>
  <c r="BK96"/>
  <c i="24" r="J119"/>
  <c r="J115"/>
  <c r="J111"/>
  <c r="J102"/>
  <c r="BK95"/>
  <c i="23" r="BK101"/>
  <c r="BK96"/>
  <c i="22" r="J105"/>
  <c r="J93"/>
  <c i="21" r="J101"/>
  <c r="BK94"/>
  <c i="20" r="BK101"/>
  <c r="J93"/>
  <c i="19" r="BK109"/>
  <c r="BK97"/>
  <c r="BK92"/>
  <c i="18" r="BK101"/>
  <c r="J100"/>
  <c r="BK94"/>
  <c r="BK88"/>
  <c i="17" r="J103"/>
  <c r="BK96"/>
  <c i="16" r="J107"/>
  <c r="BK98"/>
  <c i="15" r="BK150"/>
  <c r="BK145"/>
  <c r="BK142"/>
  <c r="BK138"/>
  <c r="J133"/>
  <c r="J123"/>
  <c r="J119"/>
  <c r="BK115"/>
  <c r="BK106"/>
  <c r="BK100"/>
  <c r="BK97"/>
  <c r="BK90"/>
  <c i="14" r="BK119"/>
  <c r="BK111"/>
  <c r="J106"/>
  <c r="BK95"/>
  <c i="13" r="BK97"/>
  <c i="12" r="J97"/>
  <c i="11" r="BK106"/>
  <c i="10" r="J99"/>
  <c i="9" r="BK137"/>
  <c r="BK125"/>
  <c r="BK121"/>
  <c r="J110"/>
  <c r="BK102"/>
  <c i="8" r="BK121"/>
  <c r="J118"/>
  <c r="J112"/>
  <c r="J105"/>
  <c r="BK101"/>
  <c i="7" r="BK130"/>
  <c r="J126"/>
  <c r="J116"/>
  <c r="J106"/>
  <c r="BK102"/>
  <c i="6" r="BK106"/>
  <c r="J94"/>
  <c i="5" r="J125"/>
  <c r="J108"/>
  <c r="J105"/>
  <c r="BK99"/>
  <c r="BK94"/>
  <c i="4" r="J92"/>
  <c i="3" r="J98"/>
  <c i="2" r="BK136"/>
  <c r="BK127"/>
  <c r="BK118"/>
  <c r="J115"/>
  <c r="J112"/>
  <c r="BK103"/>
  <c r="J98"/>
  <c i="38" r="BK104"/>
  <c i="37" r="J148"/>
  <c r="BK139"/>
  <c r="BK129"/>
  <c r="J117"/>
  <c r="BK110"/>
  <c r="J107"/>
  <c r="J101"/>
  <c i="36" r="J150"/>
  <c r="BK143"/>
  <c r="J137"/>
  <c r="BK132"/>
  <c r="BK129"/>
  <c r="BK126"/>
  <c r="BK120"/>
  <c r="J116"/>
  <c r="J110"/>
  <c r="J100"/>
  <c r="J98"/>
  <c r="J94"/>
  <c r="BK91"/>
  <c r="J88"/>
  <c i="35" r="J145"/>
  <c r="J141"/>
  <c r="J133"/>
  <c r="BK126"/>
  <c r="J121"/>
  <c r="BK112"/>
  <c r="BK109"/>
  <c r="J107"/>
  <c r="BK103"/>
  <c r="BK100"/>
  <c r="J96"/>
  <c r="J91"/>
  <c i="34" r="J239"/>
  <c r="BK233"/>
  <c r="BK228"/>
  <c r="J224"/>
  <c r="J214"/>
  <c r="BK209"/>
  <c r="J204"/>
  <c r="BK196"/>
  <c r="J177"/>
  <c r="J169"/>
  <c r="BK163"/>
  <c r="BK161"/>
  <c r="J158"/>
  <c r="BK150"/>
  <c r="BK136"/>
  <c r="J129"/>
  <c r="J125"/>
  <c r="BK122"/>
  <c r="BK115"/>
  <c r="J104"/>
  <c r="BK95"/>
  <c r="BK90"/>
  <c r="BK87"/>
  <c i="33" r="BK110"/>
  <c r="BK105"/>
  <c r="J93"/>
  <c i="32" r="J112"/>
  <c r="J102"/>
  <c r="BK96"/>
  <c r="J93"/>
  <c r="BK87"/>
  <c i="31" r="BK105"/>
  <c r="BK98"/>
  <c r="BK89"/>
  <c i="30" r="J85"/>
  <c i="29" r="J121"/>
  <c r="BK111"/>
  <c r="BK105"/>
  <c r="BK97"/>
  <c r="BK92"/>
  <c i="28" r="BK128"/>
  <c r="BK115"/>
  <c r="BK104"/>
  <c r="BK96"/>
  <c i="27" r="J97"/>
  <c r="J92"/>
  <c i="26" r="J121"/>
  <c r="J113"/>
  <c r="BK107"/>
  <c r="J100"/>
  <c r="J94"/>
  <c i="25" r="BK126"/>
  <c r="BK114"/>
  <c r="BK94"/>
  <c i="24" r="BK111"/>
  <c r="BK104"/>
  <c r="BK101"/>
  <c r="J94"/>
  <c i="23" r="BK93"/>
  <c i="22" r="J103"/>
  <c r="J100"/>
  <c r="J96"/>
  <c r="J92"/>
  <c i="21" r="J92"/>
  <c i="20" r="BK93"/>
  <c i="19" r="J106"/>
  <c r="J103"/>
  <c r="BK96"/>
  <c i="18" r="BK100"/>
  <c r="J94"/>
  <c r="BK90"/>
  <c i="17" r="J105"/>
  <c r="BK92"/>
  <c i="16" r="J100"/>
  <c r="BK97"/>
  <c r="BK90"/>
  <c i="15" r="BK146"/>
  <c r="BK140"/>
  <c r="BK129"/>
  <c r="J126"/>
  <c r="BK120"/>
  <c r="BK113"/>
  <c r="BK109"/>
  <c r="J96"/>
  <c r="BK91"/>
  <c i="14" r="BK115"/>
  <c r="J101"/>
  <c r="J98"/>
  <c i="13" r="BK109"/>
  <c r="J101"/>
  <c r="J97"/>
  <c r="BK93"/>
  <c i="11" r="BK104"/>
  <c r="J96"/>
  <c r="BK93"/>
  <c r="BK91"/>
  <c i="10" r="BK93"/>
  <c i="9" r="BK133"/>
  <c r="BK129"/>
  <c r="J116"/>
  <c i="8" r="J123"/>
  <c r="J120"/>
  <c r="BK104"/>
  <c i="7" r="BK129"/>
  <c r="J125"/>
  <c r="J121"/>
  <c r="BK116"/>
  <c r="J113"/>
  <c r="BK103"/>
  <c r="BK99"/>
  <c i="6" r="J111"/>
  <c r="BK108"/>
  <c r="J104"/>
  <c i="5" r="J129"/>
  <c r="BK125"/>
  <c r="BK120"/>
  <c r="BK116"/>
  <c r="BK114"/>
  <c r="BK106"/>
  <c r="J96"/>
  <c i="4" r="J96"/>
  <c r="BK92"/>
  <c i="3" r="J101"/>
  <c i="2" r="J142"/>
  <c r="BK137"/>
  <c r="J117"/>
  <c r="BK105"/>
  <c r="BK97"/>
  <c i="38" r="BK97"/>
  <c r="J95"/>
  <c i="37" r="BK174"/>
  <c r="J168"/>
  <c r="J160"/>
  <c r="J156"/>
  <c r="BK152"/>
  <c r="BK143"/>
  <c r="BK135"/>
  <c r="J133"/>
  <c r="J122"/>
  <c r="J116"/>
  <c r="BK104"/>
  <c r="BK96"/>
  <c i="36" r="J149"/>
  <c r="J141"/>
  <c r="BK134"/>
  <c r="BK127"/>
  <c r="BK123"/>
  <c r="J120"/>
  <c r="J117"/>
  <c r="BK112"/>
  <c r="BK105"/>
  <c r="BK98"/>
  <c r="J95"/>
  <c r="BK90"/>
  <c i="35" r="J147"/>
  <c r="BK140"/>
  <c r="J136"/>
  <c r="J129"/>
  <c r="J126"/>
  <c r="BK121"/>
  <c r="J115"/>
  <c r="BK89"/>
  <c i="34" r="J240"/>
  <c r="BK232"/>
  <c r="BK229"/>
  <c r="BK224"/>
  <c r="J221"/>
  <c r="BK218"/>
  <c r="J213"/>
  <c r="J206"/>
  <c r="BK202"/>
  <c r="BK192"/>
  <c r="BK187"/>
  <c r="J184"/>
  <c r="J178"/>
  <c r="J172"/>
  <c r="BK167"/>
  <c r="BK154"/>
  <c r="J151"/>
  <c r="J143"/>
  <c r="BK137"/>
  <c r="BK128"/>
  <c r="J121"/>
  <c r="J114"/>
  <c r="BK112"/>
  <c r="J111"/>
  <c r="J106"/>
  <c r="BK103"/>
  <c r="J94"/>
  <c r="J88"/>
  <c i="33" r="BK113"/>
  <c r="BK103"/>
  <c r="BK97"/>
  <c r="J91"/>
  <c i="32" r="BK109"/>
  <c r="J105"/>
  <c r="J98"/>
  <c r="J90"/>
  <c r="J86"/>
  <c i="31" r="BK110"/>
  <c r="BK106"/>
  <c r="J97"/>
  <c r="J86"/>
  <c i="29" r="J126"/>
  <c r="BK119"/>
  <c r="J113"/>
  <c r="BK109"/>
  <c r="BK100"/>
  <c r="BK94"/>
  <c r="BK91"/>
  <c i="28" r="J128"/>
  <c r="BK119"/>
  <c r="BK114"/>
  <c r="BK106"/>
  <c r="J100"/>
  <c i="27" r="J94"/>
  <c i="26" r="J118"/>
  <c r="BK109"/>
  <c r="BK100"/>
  <c r="BK95"/>
  <c i="25" r="BK133"/>
  <c r="BK131"/>
  <c r="J129"/>
  <c r="BK123"/>
  <c r="BK120"/>
  <c r="J113"/>
  <c r="J108"/>
  <c r="BK105"/>
  <c i="24" r="J109"/>
  <c r="BK105"/>
  <c r="J99"/>
  <c i="23" r="J104"/>
  <c i="22" r="BK104"/>
  <c r="BK92"/>
  <c i="21" r="BK101"/>
  <c r="BK98"/>
  <c i="20" r="J101"/>
  <c r="BK97"/>
  <c i="19" r="J108"/>
  <c r="J105"/>
  <c r="J102"/>
  <c i="18" r="J101"/>
  <c r="BK93"/>
  <c r="J88"/>
  <c i="17" r="J106"/>
  <c r="J99"/>
  <c r="J94"/>
  <c i="16" r="BK106"/>
  <c r="BK94"/>
  <c r="J90"/>
  <c i="15" r="J145"/>
  <c r="BK141"/>
  <c r="J137"/>
  <c r="BK135"/>
  <c r="J131"/>
  <c r="J128"/>
  <c r="BK123"/>
  <c r="J115"/>
  <c r="J112"/>
  <c r="J106"/>
  <c r="BK102"/>
  <c r="J97"/>
  <c i="14" r="J118"/>
  <c r="BK114"/>
  <c r="J107"/>
  <c r="BK96"/>
  <c i="13" r="BK102"/>
  <c i="12" r="BK92"/>
  <c i="11" r="J104"/>
  <c r="J97"/>
  <c r="J91"/>
  <c i="9" r="BK143"/>
  <c r="J137"/>
  <c r="J129"/>
  <c r="J122"/>
  <c r="BK119"/>
  <c r="J114"/>
  <c r="BK105"/>
  <c r="J102"/>
  <c i="8" r="BK118"/>
  <c r="BK112"/>
  <c r="BK106"/>
  <c r="J101"/>
  <c r="J98"/>
  <c i="7" r="J122"/>
  <c r="BK115"/>
  <c r="J107"/>
  <c r="J98"/>
  <c i="6" r="J112"/>
  <c r="BK103"/>
  <c r="BK97"/>
  <c r="BK94"/>
  <c i="5" r="J123"/>
  <c r="J117"/>
  <c r="BK111"/>
  <c r="BK108"/>
  <c r="J97"/>
  <c i="4" r="J98"/>
  <c r="J91"/>
  <c i="3" r="BK98"/>
  <c r="BK93"/>
  <c i="2" r="BK143"/>
  <c r="J139"/>
  <c r="J133"/>
  <c r="BK126"/>
  <c r="J122"/>
  <c r="BK115"/>
  <c r="J111"/>
  <c r="BK101"/>
  <c i="1" r="AS73"/>
  <c i="37" r="J169"/>
  <c r="J166"/>
  <c r="J161"/>
  <c r="BK154"/>
  <c r="BK149"/>
  <c r="BK137"/>
  <c r="J132"/>
  <c r="BK130"/>
  <c r="J124"/>
  <c r="J119"/>
  <c r="J115"/>
  <c r="BK112"/>
  <c r="BK103"/>
  <c r="J97"/>
  <c i="36" r="BK146"/>
  <c r="J143"/>
  <c r="BK138"/>
  <c r="BK124"/>
  <c r="J115"/>
  <c r="BK109"/>
  <c r="J106"/>
  <c r="BK94"/>
  <c r="BK88"/>
  <c i="35" r="BK145"/>
  <c r="BK133"/>
  <c r="BK131"/>
  <c r="J124"/>
  <c r="BK115"/>
  <c r="BK114"/>
  <c r="BK101"/>
  <c r="BK94"/>
  <c r="BK91"/>
  <c i="34" r="BK236"/>
  <c r="J233"/>
  <c r="J230"/>
  <c r="J219"/>
  <c r="BK213"/>
  <c r="BK207"/>
  <c r="J202"/>
  <c r="J199"/>
  <c r="J188"/>
  <c r="BK181"/>
  <c r="BK178"/>
  <c r="J170"/>
  <c r="BK166"/>
  <c r="J162"/>
  <c r="BK159"/>
  <c r="BK151"/>
  <c r="BK145"/>
  <c r="BK142"/>
  <c r="J134"/>
  <c r="J127"/>
  <c r="BK120"/>
  <c r="J117"/>
  <c r="BK104"/>
  <c r="BK101"/>
  <c r="BK96"/>
  <c r="BK91"/>
  <c i="33" r="BK107"/>
  <c r="J99"/>
  <c r="J94"/>
  <c r="J92"/>
  <c i="32" r="J108"/>
  <c r="J101"/>
  <c r="J96"/>
  <c r="BK92"/>
  <c i="31" r="BK109"/>
  <c r="J103"/>
  <c r="J93"/>
  <c r="J89"/>
  <c i="30" r="J84"/>
  <c i="29" r="BK121"/>
  <c r="J116"/>
  <c r="BK114"/>
  <c r="BK106"/>
  <c r="BK102"/>
  <c r="J97"/>
  <c r="BK95"/>
  <c r="J91"/>
  <c r="J88"/>
  <c i="28" r="BK126"/>
  <c r="J115"/>
  <c r="BK108"/>
  <c r="J106"/>
  <c r="J102"/>
  <c r="BK97"/>
  <c i="27" r="J95"/>
  <c i="26" r="BK125"/>
  <c r="BK121"/>
  <c r="BK112"/>
  <c r="BK104"/>
  <c i="25" r="BK137"/>
  <c r="J131"/>
  <c r="BK129"/>
  <c r="J126"/>
  <c r="J116"/>
  <c r="BK113"/>
  <c r="BK107"/>
  <c r="J104"/>
  <c r="BK100"/>
  <c r="BK95"/>
  <c r="J93"/>
  <c i="24" r="BK114"/>
  <c r="J105"/>
  <c r="BK97"/>
  <c r="J93"/>
  <c i="23" r="BK98"/>
  <c i="22" r="BK105"/>
  <c r="BK101"/>
  <c r="J97"/>
  <c i="21" r="BK104"/>
  <c r="J99"/>
  <c i="20" r="J95"/>
  <c i="19" r="BK107"/>
  <c r="J97"/>
  <c r="BK94"/>
  <c i="18" r="BK105"/>
  <c r="BK98"/>
  <c r="BK95"/>
  <c i="17" r="J104"/>
  <c r="BK100"/>
  <c i="16" r="J106"/>
  <c r="BK101"/>
  <c r="J96"/>
  <c r="BK92"/>
  <c i="15" r="J146"/>
  <c r="BK131"/>
  <c r="BK119"/>
  <c r="J116"/>
  <c r="J103"/>
  <c r="J101"/>
  <c r="J95"/>
  <c r="J90"/>
  <c i="14" r="J115"/>
  <c r="BK106"/>
  <c r="J102"/>
  <c r="BK99"/>
  <c r="J94"/>
  <c i="13" r="BK106"/>
  <c r="BK104"/>
  <c r="BK94"/>
  <c i="12" r="J95"/>
  <c i="11" r="BK102"/>
  <c r="BK100"/>
  <c r="BK96"/>
  <c r="J93"/>
  <c i="10" r="J96"/>
  <c i="9" r="J141"/>
  <c r="J133"/>
  <c r="J125"/>
  <c r="BK118"/>
  <c r="BK111"/>
  <c r="BK101"/>
  <c i="8" r="BK116"/>
  <c r="BK99"/>
  <c i="7" r="BK126"/>
  <c r="J110"/>
  <c r="J99"/>
  <c i="6" r="J109"/>
  <c r="J97"/>
  <c i="5" r="BK127"/>
  <c r="J121"/>
  <c r="J116"/>
  <c r="J112"/>
  <c r="J102"/>
  <c i="3" r="BK102"/>
  <c r="BK95"/>
  <c r="J92"/>
  <c i="2" r="J141"/>
  <c r="BK139"/>
  <c r="BK133"/>
  <c r="J127"/>
  <c r="BK122"/>
  <c r="J114"/>
  <c r="J108"/>
  <c r="BK104"/>
  <c r="BK100"/>
  <c r="J97"/>
  <c i="17" l="1" r="E77"/>
  <c r="J83"/>
  <c i="2" r="T94"/>
  <c r="T110"/>
  <c r="T124"/>
  <c r="R131"/>
  <c r="R130"/>
  <c i="3" r="P91"/>
  <c r="P100"/>
  <c i="4" r="R90"/>
  <c r="R89"/>
  <c r="R88"/>
  <c i="5" r="BK93"/>
  <c r="BK101"/>
  <c r="BK100"/>
  <c r="J100"/>
  <c r="J67"/>
  <c r="BK124"/>
  <c r="J124"/>
  <c r="J69"/>
  <c i="6" r="BK93"/>
  <c r="P101"/>
  <c r="P100"/>
  <c i="7" r="P96"/>
  <c r="P101"/>
  <c r="R105"/>
  <c r="P112"/>
  <c r="R119"/>
  <c r="P124"/>
  <c i="8" r="R97"/>
  <c r="R94"/>
  <c r="T114"/>
  <c r="T113"/>
  <c i="9" r="BK100"/>
  <c r="BK109"/>
  <c r="J109"/>
  <c r="J67"/>
  <c r="T109"/>
  <c r="R112"/>
  <c r="P115"/>
  <c r="P123"/>
  <c r="P128"/>
  <c r="BK135"/>
  <c r="J135"/>
  <c r="J74"/>
  <c r="T135"/>
  <c r="R140"/>
  <c i="10" r="BK91"/>
  <c r="BK95"/>
  <c r="J95"/>
  <c r="J66"/>
  <c i="11" r="T90"/>
  <c r="R98"/>
  <c i="12" r="P93"/>
  <c r="P90"/>
  <c r="P89"/>
  <c i="1" r="AU66"/>
  <c i="13" r="BK92"/>
  <c r="J92"/>
  <c r="J65"/>
  <c r="R92"/>
  <c r="T98"/>
  <c r="T103"/>
  <c i="14" r="P93"/>
  <c r="R104"/>
  <c r="P113"/>
  <c r="P112"/>
  <c i="15" r="T88"/>
  <c r="BK111"/>
  <c r="J111"/>
  <c r="J65"/>
  <c i="16" r="BK89"/>
  <c r="BK88"/>
  <c r="BK87"/>
  <c r="J87"/>
  <c r="P89"/>
  <c r="P88"/>
  <c r="P87"/>
  <c i="1" r="AU71"/>
  <c i="16" r="R89"/>
  <c r="R88"/>
  <c r="R87"/>
  <c r="T89"/>
  <c r="T88"/>
  <c r="T87"/>
  <c i="17" r="P91"/>
  <c r="P97"/>
  <c r="R101"/>
  <c i="18" r="BK87"/>
  <c r="BK86"/>
  <c r="J86"/>
  <c i="19" r="BK91"/>
  <c r="BK90"/>
  <c r="J90"/>
  <c r="J64"/>
  <c r="P100"/>
  <c r="P99"/>
  <c i="20" r="P91"/>
  <c r="P90"/>
  <c r="P89"/>
  <c i="1" r="AU76"/>
  <c i="20" r="P96"/>
  <c i="21" r="R91"/>
  <c r="T97"/>
  <c i="22" r="BK89"/>
  <c r="BK88"/>
  <c r="J88"/>
  <c r="J64"/>
  <c i="23" r="R91"/>
  <c r="T94"/>
  <c i="24" r="P92"/>
  <c r="P108"/>
  <c r="BK113"/>
  <c r="J113"/>
  <c r="J67"/>
  <c i="25" r="T92"/>
  <c r="T91"/>
  <c r="R99"/>
  <c r="R98"/>
  <c i="26" r="BK93"/>
  <c r="J93"/>
  <c r="J65"/>
  <c r="T93"/>
  <c r="T102"/>
  <c r="BK117"/>
  <c r="J117"/>
  <c r="J68"/>
  <c i="27" r="P90"/>
  <c r="P89"/>
  <c r="P88"/>
  <c i="1" r="AU83"/>
  <c i="28" r="P95"/>
  <c r="BK110"/>
  <c r="J110"/>
  <c r="J67"/>
  <c r="T110"/>
  <c r="R118"/>
  <c r="R122"/>
  <c r="R127"/>
  <c i="29" r="T86"/>
  <c r="T112"/>
  <c r="P117"/>
  <c i="30" r="R83"/>
  <c r="R82"/>
  <c r="R81"/>
  <c i="31" r="BK85"/>
  <c r="BK95"/>
  <c r="J95"/>
  <c r="J62"/>
  <c r="BK107"/>
  <c r="J107"/>
  <c r="J63"/>
  <c i="32" r="P84"/>
  <c r="P83"/>
  <c r="P82"/>
  <c i="1" r="AU88"/>
  <c i="33" r="T87"/>
  <c r="R104"/>
  <c i="34" r="BK86"/>
  <c r="BK141"/>
  <c r="J141"/>
  <c r="J62"/>
  <c r="BK182"/>
  <c r="J182"/>
  <c r="J63"/>
  <c r="R182"/>
  <c r="T198"/>
  <c i="35" r="R87"/>
  <c r="R86"/>
  <c r="T105"/>
  <c r="T104"/>
  <c i="36" r="BK83"/>
  <c r="J83"/>
  <c r="J61"/>
  <c i="37" r="T95"/>
  <c r="T102"/>
  <c r="T105"/>
  <c r="R109"/>
  <c r="P114"/>
  <c r="BK121"/>
  <c r="J121"/>
  <c r="J66"/>
  <c r="BK128"/>
  <c r="J128"/>
  <c r="J67"/>
  <c r="T128"/>
  <c r="R141"/>
  <c r="T141"/>
  <c r="R144"/>
  <c r="P155"/>
  <c r="BK163"/>
  <c r="J163"/>
  <c r="J71"/>
  <c r="R163"/>
  <c r="P167"/>
  <c r="BK173"/>
  <c r="J173"/>
  <c r="J73"/>
  <c r="T173"/>
  <c i="2" r="BK94"/>
  <c r="BK110"/>
  <c r="J110"/>
  <c r="J66"/>
  <c r="BK124"/>
  <c r="J124"/>
  <c r="J67"/>
  <c r="BK131"/>
  <c r="J131"/>
  <c r="J70"/>
  <c i="3" r="BK91"/>
  <c r="J91"/>
  <c r="J65"/>
  <c r="BK100"/>
  <c r="J100"/>
  <c r="J66"/>
  <c i="4" r="BK90"/>
  <c i="5" r="P93"/>
  <c r="P92"/>
  <c r="R101"/>
  <c r="R100"/>
  <c r="R124"/>
  <c i="6" r="P93"/>
  <c r="P92"/>
  <c r="P91"/>
  <c i="1" r="AU60"/>
  <c i="6" r="BK101"/>
  <c r="BK100"/>
  <c r="J100"/>
  <c r="J68"/>
  <c i="7" r="BK96"/>
  <c r="J96"/>
  <c r="J65"/>
  <c r="T96"/>
  <c r="BK105"/>
  <c r="J105"/>
  <c r="J67"/>
  <c r="BK112"/>
  <c r="J112"/>
  <c r="J70"/>
  <c r="R112"/>
  <c r="P119"/>
  <c r="T124"/>
  <c i="8" r="T97"/>
  <c r="T94"/>
  <c r="T93"/>
  <c r="R114"/>
  <c r="R113"/>
  <c i="9" r="R100"/>
  <c r="R109"/>
  <c r="BK115"/>
  <c r="J115"/>
  <c r="J69"/>
  <c r="BK123"/>
  <c r="J123"/>
  <c r="J70"/>
  <c r="BK128"/>
  <c r="J128"/>
  <c r="J71"/>
  <c r="P135"/>
  <c r="P140"/>
  <c i="10" r="R91"/>
  <c r="T95"/>
  <c i="11" r="BK90"/>
  <c r="BK98"/>
  <c r="J98"/>
  <c r="J66"/>
  <c i="12" r="R93"/>
  <c r="R90"/>
  <c r="R89"/>
  <c i="13" r="T92"/>
  <c r="T91"/>
  <c r="T90"/>
  <c r="R98"/>
  <c r="R103"/>
  <c i="14" r="T93"/>
  <c r="P104"/>
  <c r="R113"/>
  <c r="R112"/>
  <c i="15" r="BK88"/>
  <c r="BK87"/>
  <c r="J87"/>
  <c r="J63"/>
  <c r="T111"/>
  <c i="17" r="BK97"/>
  <c r="J97"/>
  <c r="J66"/>
  <c r="T97"/>
  <c r="T101"/>
  <c i="18" r="R87"/>
  <c r="R86"/>
  <c i="19" r="R91"/>
  <c r="R90"/>
  <c r="T100"/>
  <c r="T99"/>
  <c i="20" r="R91"/>
  <c r="R96"/>
  <c i="21" r="BK91"/>
  <c r="BK97"/>
  <c r="J97"/>
  <c r="J66"/>
  <c i="22" r="T89"/>
  <c r="T88"/>
  <c r="T87"/>
  <c i="23" r="BK91"/>
  <c r="BK94"/>
  <c r="J94"/>
  <c r="J66"/>
  <c i="24" r="R92"/>
  <c r="R91"/>
  <c r="R90"/>
  <c r="R108"/>
  <c r="R113"/>
  <c i="25" r="R92"/>
  <c r="R91"/>
  <c r="R90"/>
  <c r="BK99"/>
  <c r="BK98"/>
  <c r="J98"/>
  <c r="J66"/>
  <c i="26" r="P93"/>
  <c r="P102"/>
  <c r="P114"/>
  <c r="P117"/>
  <c i="27" r="T90"/>
  <c r="T89"/>
  <c r="T88"/>
  <c i="28" r="BK103"/>
  <c r="J103"/>
  <c r="J66"/>
  <c r="T103"/>
  <c r="R110"/>
  <c r="P118"/>
  <c r="P122"/>
  <c r="BK127"/>
  <c r="J127"/>
  <c r="J70"/>
  <c i="29" r="R86"/>
  <c r="P112"/>
  <c r="T117"/>
  <c i="30" r="BK83"/>
  <c r="BK82"/>
  <c r="BK81"/>
  <c r="J81"/>
  <c r="J59"/>
  <c i="31" r="T85"/>
  <c r="R95"/>
  <c r="R107"/>
  <c i="32" r="R84"/>
  <c r="R83"/>
  <c r="R82"/>
  <c i="33" r="BK87"/>
  <c r="T104"/>
  <c i="34" r="T86"/>
  <c r="T85"/>
  <c r="T84"/>
  <c r="T141"/>
  <c r="T182"/>
  <c r="P198"/>
  <c i="35" r="P87"/>
  <c r="P86"/>
  <c r="BK105"/>
  <c r="BK104"/>
  <c r="J104"/>
  <c r="J63"/>
  <c i="36" r="P83"/>
  <c r="P82"/>
  <c r="P81"/>
  <c i="1" r="AU92"/>
  <c i="37" r="BK95"/>
  <c r="R95"/>
  <c r="P102"/>
  <c r="BK105"/>
  <c r="J105"/>
  <c r="J63"/>
  <c r="R105"/>
  <c r="P109"/>
  <c r="BK114"/>
  <c r="J114"/>
  <c r="J65"/>
  <c r="T114"/>
  <c r="R121"/>
  <c r="P128"/>
  <c r="BK141"/>
  <c r="J141"/>
  <c r="J68"/>
  <c r="BK144"/>
  <c r="J144"/>
  <c r="J69"/>
  <c r="T144"/>
  <c r="R155"/>
  <c r="P163"/>
  <c r="T163"/>
  <c r="T167"/>
  <c r="R173"/>
  <c i="2" r="R94"/>
  <c r="P110"/>
  <c r="P124"/>
  <c r="P131"/>
  <c r="P130"/>
  <c i="3" r="T91"/>
  <c r="T100"/>
  <c i="4" r="T90"/>
  <c r="T89"/>
  <c r="T88"/>
  <c i="5" r="R93"/>
  <c r="R92"/>
  <c r="R91"/>
  <c r="T101"/>
  <c r="T100"/>
  <c r="T124"/>
  <c i="6" r="T93"/>
  <c r="T92"/>
  <c r="T101"/>
  <c r="T100"/>
  <c i="7" r="R96"/>
  <c r="R101"/>
  <c r="T105"/>
  <c r="T112"/>
  <c r="T111"/>
  <c r="T119"/>
  <c r="R124"/>
  <c i="8" r="BK97"/>
  <c r="J97"/>
  <c r="J66"/>
  <c r="BK114"/>
  <c r="J114"/>
  <c r="J71"/>
  <c i="9" r="T100"/>
  <c r="BK112"/>
  <c r="J112"/>
  <c r="J68"/>
  <c r="T112"/>
  <c r="T115"/>
  <c r="R123"/>
  <c r="R128"/>
  <c r="R135"/>
  <c r="R134"/>
  <c r="T140"/>
  <c i="10" r="T91"/>
  <c r="T90"/>
  <c r="T89"/>
  <c r="R95"/>
  <c i="11" r="P90"/>
  <c r="T98"/>
  <c i="12" r="BK93"/>
  <c r="J93"/>
  <c r="J66"/>
  <c i="13" r="BK98"/>
  <c r="J98"/>
  <c r="J66"/>
  <c r="BK103"/>
  <c r="J103"/>
  <c r="J67"/>
  <c i="14" r="BK93"/>
  <c r="J93"/>
  <c r="J65"/>
  <c r="BK104"/>
  <c r="J104"/>
  <c r="J66"/>
  <c r="BK113"/>
  <c r="BK112"/>
  <c r="J112"/>
  <c r="J68"/>
  <c i="15" r="R88"/>
  <c r="R111"/>
  <c i="17" r="R91"/>
  <c r="R97"/>
  <c r="P101"/>
  <c i="18" r="T87"/>
  <c r="T86"/>
  <c i="19" r="T91"/>
  <c r="T90"/>
  <c r="T89"/>
  <c r="R100"/>
  <c r="R99"/>
  <c i="20" r="BK91"/>
  <c r="BK96"/>
  <c r="J96"/>
  <c r="J66"/>
  <c i="21" r="P91"/>
  <c r="P90"/>
  <c r="P89"/>
  <c i="1" r="AU77"/>
  <c i="21" r="P97"/>
  <c i="22" r="R89"/>
  <c r="R88"/>
  <c r="R87"/>
  <c i="23" r="P91"/>
  <c r="R94"/>
  <c i="24" r="BK92"/>
  <c r="BK108"/>
  <c r="J108"/>
  <c r="J66"/>
  <c r="P113"/>
  <c i="25" r="BK92"/>
  <c r="J92"/>
  <c r="J65"/>
  <c r="T99"/>
  <c r="T98"/>
  <c i="26" r="R93"/>
  <c r="R102"/>
  <c r="R114"/>
  <c r="R117"/>
  <c i="27" r="BK90"/>
  <c r="J90"/>
  <c r="J65"/>
  <c i="28" r="R95"/>
  <c r="P103"/>
  <c r="P110"/>
  <c r="BK122"/>
  <c r="J122"/>
  <c r="J69"/>
  <c r="P127"/>
  <c i="29" r="P86"/>
  <c r="P85"/>
  <c r="P84"/>
  <c i="1" r="AU85"/>
  <c i="29" r="BK117"/>
  <c r="J117"/>
  <c r="J63"/>
  <c i="30" r="T83"/>
  <c r="T82"/>
  <c r="T81"/>
  <c i="31" r="P85"/>
  <c r="T95"/>
  <c r="T107"/>
  <c i="32" r="T84"/>
  <c r="T83"/>
  <c r="T82"/>
  <c i="33" r="P87"/>
  <c r="P104"/>
  <c i="34" r="P86"/>
  <c r="R141"/>
  <c r="P182"/>
  <c r="BK198"/>
  <c r="J198"/>
  <c r="J64"/>
  <c i="35" r="T87"/>
  <c r="T86"/>
  <c r="T85"/>
  <c r="P105"/>
  <c r="P104"/>
  <c i="36" r="R83"/>
  <c r="R82"/>
  <c r="R81"/>
  <c i="38" r="BK103"/>
  <c r="J103"/>
  <c r="J64"/>
  <c i="2" r="P94"/>
  <c r="P93"/>
  <c r="P92"/>
  <c i="1" r="AU56"/>
  <c i="2" r="R110"/>
  <c r="R124"/>
  <c r="T131"/>
  <c r="T130"/>
  <c i="3" r="R91"/>
  <c r="R100"/>
  <c i="4" r="P90"/>
  <c r="P89"/>
  <c r="P88"/>
  <c i="1" r="AU58"/>
  <c i="5" r="T93"/>
  <c r="T92"/>
  <c r="T91"/>
  <c r="P101"/>
  <c r="P100"/>
  <c r="P124"/>
  <c i="6" r="R93"/>
  <c r="R92"/>
  <c r="R101"/>
  <c r="R100"/>
  <c i="7" r="BK101"/>
  <c r="J101"/>
  <c r="J66"/>
  <c r="T101"/>
  <c r="P105"/>
  <c r="BK119"/>
  <c r="J119"/>
  <c r="J71"/>
  <c r="BK124"/>
  <c r="J124"/>
  <c r="J72"/>
  <c i="8" r="P97"/>
  <c r="P94"/>
  <c r="P93"/>
  <c i="1" r="AU62"/>
  <c i="8" r="P114"/>
  <c r="P113"/>
  <c i="9" r="P100"/>
  <c r="P109"/>
  <c r="P112"/>
  <c r="R115"/>
  <c r="T123"/>
  <c r="T128"/>
  <c r="BK140"/>
  <c r="J140"/>
  <c r="J75"/>
  <c i="10" r="P91"/>
  <c r="P95"/>
  <c i="11" r="R90"/>
  <c r="R89"/>
  <c r="R88"/>
  <c r="P98"/>
  <c i="12" r="T93"/>
  <c r="T90"/>
  <c r="T89"/>
  <c i="13" r="P92"/>
  <c r="P98"/>
  <c r="P103"/>
  <c i="14" r="R93"/>
  <c r="R92"/>
  <c r="R91"/>
  <c r="T104"/>
  <c r="T113"/>
  <c r="T112"/>
  <c i="15" r="P88"/>
  <c r="P111"/>
  <c i="17" r="BK91"/>
  <c r="T91"/>
  <c r="T90"/>
  <c r="T89"/>
  <c r="BK101"/>
  <c r="J101"/>
  <c r="J67"/>
  <c i="18" r="P87"/>
  <c r="P86"/>
  <c i="1" r="AU74"/>
  <c i="19" r="P91"/>
  <c r="P90"/>
  <c r="P89"/>
  <c i="1" r="AU75"/>
  <c i="19" r="BK100"/>
  <c r="J100"/>
  <c r="J67"/>
  <c i="20" r="T91"/>
  <c r="T90"/>
  <c r="T89"/>
  <c r="T96"/>
  <c i="21" r="T91"/>
  <c r="T90"/>
  <c r="T89"/>
  <c r="R97"/>
  <c i="22" r="P89"/>
  <c r="P88"/>
  <c r="P87"/>
  <c i="1" r="AU78"/>
  <c i="23" r="T91"/>
  <c r="T90"/>
  <c r="T89"/>
  <c r="P94"/>
  <c i="24" r="T92"/>
  <c r="T91"/>
  <c r="T90"/>
  <c r="T108"/>
  <c r="T113"/>
  <c i="25" r="P92"/>
  <c r="P91"/>
  <c r="P99"/>
  <c r="P98"/>
  <c i="26" r="BK102"/>
  <c r="J102"/>
  <c r="J66"/>
  <c r="BK114"/>
  <c r="J114"/>
  <c r="J67"/>
  <c r="T114"/>
  <c r="T117"/>
  <c i="27" r="R90"/>
  <c r="R89"/>
  <c r="R88"/>
  <c i="28" r="BK95"/>
  <c r="J95"/>
  <c r="J65"/>
  <c r="T95"/>
  <c r="R103"/>
  <c r="BK118"/>
  <c r="J118"/>
  <c r="J68"/>
  <c r="T118"/>
  <c r="T122"/>
  <c r="T127"/>
  <c i="29" r="BK86"/>
  <c r="J86"/>
  <c r="J61"/>
  <c r="BK112"/>
  <c r="J112"/>
  <c r="J62"/>
  <c r="R112"/>
  <c r="R117"/>
  <c i="30" r="P83"/>
  <c r="P82"/>
  <c r="P81"/>
  <c i="1" r="AU86"/>
  <c i="31" r="R85"/>
  <c r="R84"/>
  <c r="R83"/>
  <c r="P95"/>
  <c r="P107"/>
  <c i="32" r="BK84"/>
  <c r="J84"/>
  <c r="J61"/>
  <c i="33" r="R87"/>
  <c r="R86"/>
  <c r="R85"/>
  <c r="BK104"/>
  <c r="J104"/>
  <c r="J64"/>
  <c i="34" r="R86"/>
  <c r="P141"/>
  <c r="R198"/>
  <c i="35" r="BK87"/>
  <c r="J87"/>
  <c r="J61"/>
  <c r="R105"/>
  <c r="R104"/>
  <c i="36" r="T83"/>
  <c r="T82"/>
  <c r="T81"/>
  <c i="37" r="P95"/>
  <c r="BK102"/>
  <c r="J102"/>
  <c r="J62"/>
  <c r="R102"/>
  <c r="P105"/>
  <c r="BK109"/>
  <c r="J109"/>
  <c r="J64"/>
  <c r="T109"/>
  <c r="R114"/>
  <c r="P121"/>
  <c r="T121"/>
  <c r="R128"/>
  <c r="P141"/>
  <c r="P144"/>
  <c r="BK155"/>
  <c r="J155"/>
  <c r="J70"/>
  <c r="T155"/>
  <c r="BK167"/>
  <c r="J167"/>
  <c r="J72"/>
  <c r="R167"/>
  <c r="P173"/>
  <c i="38" r="BK88"/>
  <c r="J88"/>
  <c r="J61"/>
  <c r="P88"/>
  <c r="R88"/>
  <c r="T88"/>
  <c r="BK93"/>
  <c r="J93"/>
  <c r="J62"/>
  <c r="P93"/>
  <c r="R93"/>
  <c r="T93"/>
  <c r="BK100"/>
  <c r="J100"/>
  <c r="J63"/>
  <c r="P100"/>
  <c r="R100"/>
  <c r="T100"/>
  <c r="P103"/>
  <c r="R103"/>
  <c r="T103"/>
  <c i="2" r="E50"/>
  <c r="BE95"/>
  <c r="BE102"/>
  <c r="BE115"/>
  <c r="BE125"/>
  <c r="BE135"/>
  <c r="BE136"/>
  <c r="BE137"/>
  <c r="BE141"/>
  <c r="BE142"/>
  <c r="BE144"/>
  <c i="3" r="E50"/>
  <c r="BE97"/>
  <c r="BE99"/>
  <c i="4" r="E50"/>
  <c r="J56"/>
  <c r="F59"/>
  <c i="5" r="BE94"/>
  <c r="BE96"/>
  <c r="BE97"/>
  <c r="BE103"/>
  <c r="BE105"/>
  <c r="BE106"/>
  <c r="BE115"/>
  <c r="BE119"/>
  <c r="BE126"/>
  <c i="6" r="F59"/>
  <c r="BE94"/>
  <c r="BE106"/>
  <c r="BE112"/>
  <c i="7" r="BE98"/>
  <c r="BE100"/>
  <c r="BE102"/>
  <c r="BE103"/>
  <c r="BE115"/>
  <c r="BE117"/>
  <c r="BE123"/>
  <c r="BE128"/>
  <c r="BE129"/>
  <c i="8" r="BE102"/>
  <c r="BE103"/>
  <c r="BE106"/>
  <c r="BE112"/>
  <c r="BE118"/>
  <c r="BE122"/>
  <c r="BE123"/>
  <c r="BK111"/>
  <c r="J111"/>
  <c r="J69"/>
  <c i="9" r="E50"/>
  <c r="J56"/>
  <c r="BE102"/>
  <c r="BE104"/>
  <c r="BE105"/>
  <c r="BE119"/>
  <c r="BE120"/>
  <c i="10" r="E77"/>
  <c r="BK98"/>
  <c r="J98"/>
  <c r="J67"/>
  <c i="11" r="E50"/>
  <c r="F59"/>
  <c r="J82"/>
  <c r="BE92"/>
  <c r="BE103"/>
  <c r="BE106"/>
  <c r="BE107"/>
  <c i="12" r="F59"/>
  <c r="BE92"/>
  <c r="BE94"/>
  <c i="13" r="F87"/>
  <c r="BE105"/>
  <c r="BE106"/>
  <c i="14" r="E50"/>
  <c r="F88"/>
  <c r="BE108"/>
  <c r="BE116"/>
  <c r="BE117"/>
  <c i="15" r="F59"/>
  <c r="BE98"/>
  <c r="BE102"/>
  <c r="BE107"/>
  <c r="BE110"/>
  <c r="BE114"/>
  <c r="BE118"/>
  <c r="BE123"/>
  <c r="BE128"/>
  <c r="BE132"/>
  <c r="BE133"/>
  <c r="BE134"/>
  <c r="BE141"/>
  <c i="16" r="E75"/>
  <c r="BE90"/>
  <c r="BE105"/>
  <c i="17" r="F59"/>
  <c r="BE92"/>
  <c r="BE93"/>
  <c r="BE105"/>
  <c i="18" r="J56"/>
  <c r="E74"/>
  <c r="BE88"/>
  <c r="BE89"/>
  <c r="BE90"/>
  <c r="BE92"/>
  <c r="BE99"/>
  <c r="BE100"/>
  <c r="BE102"/>
  <c i="19" r="F59"/>
  <c r="BE105"/>
  <c r="BE108"/>
  <c i="20" r="F59"/>
  <c r="BE92"/>
  <c r="BE98"/>
  <c r="BK100"/>
  <c r="J100"/>
  <c r="J67"/>
  <c i="21" r="E50"/>
  <c r="BE93"/>
  <c r="BE96"/>
  <c r="BE100"/>
  <c r="BE101"/>
  <c i="22" r="J56"/>
  <c r="E75"/>
  <c r="F84"/>
  <c r="BE90"/>
  <c r="BE104"/>
  <c i="23" r="J83"/>
  <c r="BE96"/>
  <c i="24" r="J84"/>
  <c r="F87"/>
  <c r="BE93"/>
  <c r="BE100"/>
  <c r="BE101"/>
  <c r="BE104"/>
  <c r="BE106"/>
  <c r="BE109"/>
  <c i="25" r="E78"/>
  <c r="BE93"/>
  <c r="BE109"/>
  <c r="BE114"/>
  <c r="BE124"/>
  <c r="BE125"/>
  <c r="BE132"/>
  <c i="26" r="F59"/>
  <c r="BE95"/>
  <c r="BE98"/>
  <c r="BE99"/>
  <c r="BE107"/>
  <c r="BE108"/>
  <c r="BE109"/>
  <c r="BE116"/>
  <c r="BE119"/>
  <c i="27" r="J56"/>
  <c r="F85"/>
  <c r="BE91"/>
  <c r="BE99"/>
  <c r="BE100"/>
  <c r="BE101"/>
  <c r="BE104"/>
  <c i="28" r="F90"/>
  <c r="BE108"/>
  <c r="BE109"/>
  <c r="BE111"/>
  <c r="BE114"/>
  <c r="BE115"/>
  <c r="BE116"/>
  <c r="BE119"/>
  <c r="BE121"/>
  <c r="BE128"/>
  <c r="BE131"/>
  <c i="29" r="J52"/>
  <c r="F55"/>
  <c r="BE92"/>
  <c r="BE111"/>
  <c r="BE126"/>
  <c i="30" r="J52"/>
  <c r="F55"/>
  <c r="BE86"/>
  <c i="31" r="F55"/>
  <c r="J77"/>
  <c r="BE88"/>
  <c r="BE93"/>
  <c r="BE94"/>
  <c r="BE96"/>
  <c r="BE101"/>
  <c r="BE105"/>
  <c r="BE106"/>
  <c i="32" r="F55"/>
  <c r="J76"/>
  <c r="BE85"/>
  <c r="BE89"/>
  <c r="BE94"/>
  <c r="BE98"/>
  <c r="BE105"/>
  <c r="BE112"/>
  <c i="33" r="E75"/>
  <c r="BE89"/>
  <c r="BE91"/>
  <c r="BE101"/>
  <c r="BE116"/>
  <c i="34" r="J52"/>
  <c r="BE100"/>
  <c r="BE105"/>
  <c r="BE124"/>
  <c r="BE128"/>
  <c r="BE129"/>
  <c r="BE130"/>
  <c r="BE139"/>
  <c r="BE144"/>
  <c r="BE145"/>
  <c r="BE147"/>
  <c r="BE152"/>
  <c r="BE161"/>
  <c r="BE173"/>
  <c r="BE177"/>
  <c r="BE179"/>
  <c r="BE180"/>
  <c r="BE185"/>
  <c r="BE189"/>
  <c r="BE191"/>
  <c r="BE192"/>
  <c r="BE194"/>
  <c r="BE196"/>
  <c r="BE203"/>
  <c r="BE204"/>
  <c r="BE205"/>
  <c r="BE208"/>
  <c r="BE209"/>
  <c r="BE210"/>
  <c r="BE212"/>
  <c r="BE214"/>
  <c r="BE217"/>
  <c r="BE228"/>
  <c r="BE234"/>
  <c i="35" r="J52"/>
  <c r="F55"/>
  <c r="BE88"/>
  <c r="BE98"/>
  <c r="BE103"/>
  <c r="BE109"/>
  <c r="BE111"/>
  <c r="BE116"/>
  <c r="BE122"/>
  <c r="BE134"/>
  <c r="BE137"/>
  <c r="BE140"/>
  <c r="BE142"/>
  <c r="BK102"/>
  <c r="J102"/>
  <c r="J62"/>
  <c i="36" r="E48"/>
  <c r="F55"/>
  <c r="J75"/>
  <c r="BE86"/>
  <c r="BE87"/>
  <c r="BE88"/>
  <c r="BE89"/>
  <c r="BE90"/>
  <c r="BE91"/>
  <c r="BE95"/>
  <c r="BE98"/>
  <c r="BE100"/>
  <c r="BE101"/>
  <c r="BE104"/>
  <c r="BE105"/>
  <c r="BE107"/>
  <c r="BE113"/>
  <c r="BE114"/>
  <c r="BE115"/>
  <c r="BE116"/>
  <c r="BE119"/>
  <c r="BE120"/>
  <c r="BE121"/>
  <c r="BE130"/>
  <c r="BE131"/>
  <c r="BE134"/>
  <c r="BE135"/>
  <c r="BE141"/>
  <c i="37" r="F55"/>
  <c r="BE100"/>
  <c r="BE101"/>
  <c r="BE107"/>
  <c r="BE110"/>
  <c r="BE127"/>
  <c r="BE131"/>
  <c r="BE132"/>
  <c r="BE138"/>
  <c r="BE143"/>
  <c r="BE149"/>
  <c r="BE150"/>
  <c r="BE151"/>
  <c r="BE154"/>
  <c r="BE156"/>
  <c r="BE161"/>
  <c r="BE165"/>
  <c r="BE169"/>
  <c r="BE171"/>
  <c r="BE172"/>
  <c r="BE175"/>
  <c i="38" r="E48"/>
  <c r="BE90"/>
  <c r="BE92"/>
  <c i="2" r="F59"/>
  <c r="J86"/>
  <c r="BE98"/>
  <c r="BE103"/>
  <c r="BE104"/>
  <c r="BE105"/>
  <c r="BE107"/>
  <c r="BE108"/>
  <c r="BE116"/>
  <c r="BE117"/>
  <c r="BE133"/>
  <c i="3" r="J56"/>
  <c r="BE101"/>
  <c r="BK103"/>
  <c r="J103"/>
  <c r="J67"/>
  <c i="4" r="BE91"/>
  <c r="BE92"/>
  <c r="BE94"/>
  <c r="BE96"/>
  <c i="5" r="E79"/>
  <c r="BE95"/>
  <c r="BE99"/>
  <c r="BE102"/>
  <c r="BE104"/>
  <c r="BE112"/>
  <c r="BE120"/>
  <c r="BE121"/>
  <c r="BE125"/>
  <c r="BE129"/>
  <c r="BK98"/>
  <c r="J98"/>
  <c r="J66"/>
  <c i="6" r="BE105"/>
  <c r="BE107"/>
  <c r="BE108"/>
  <c r="BE109"/>
  <c r="BK96"/>
  <c r="J96"/>
  <c r="J66"/>
  <c i="7" r="E82"/>
  <c r="BE104"/>
  <c r="BE107"/>
  <c r="BE110"/>
  <c r="BE114"/>
  <c r="BE116"/>
  <c r="BE118"/>
  <c r="BE120"/>
  <c r="BE122"/>
  <c r="BE125"/>
  <c r="BK109"/>
  <c r="J109"/>
  <c r="J68"/>
  <c i="8" r="F59"/>
  <c r="J87"/>
  <c r="BE104"/>
  <c r="BE110"/>
  <c r="BE119"/>
  <c r="BE120"/>
  <c r="BE121"/>
  <c r="BK109"/>
  <c r="J109"/>
  <c r="J68"/>
  <c i="9" r="F59"/>
  <c r="BE106"/>
  <c r="BE114"/>
  <c r="BE116"/>
  <c r="BE117"/>
  <c r="BE125"/>
  <c r="BE130"/>
  <c r="BE131"/>
  <c r="BE133"/>
  <c r="BE137"/>
  <c r="BE138"/>
  <c r="BE142"/>
  <c r="BK132"/>
  <c r="J132"/>
  <c r="J72"/>
  <c i="10" r="J56"/>
  <c r="F59"/>
  <c r="BE99"/>
  <c i="11" r="BE94"/>
  <c r="BE95"/>
  <c r="BE100"/>
  <c r="BE101"/>
  <c i="12" r="J56"/>
  <c i="13" r="E78"/>
  <c r="J84"/>
  <c r="BE96"/>
  <c r="BE97"/>
  <c r="BE100"/>
  <c r="BE101"/>
  <c r="BE109"/>
  <c i="14" r="BE95"/>
  <c r="BE99"/>
  <c r="BE100"/>
  <c r="BE101"/>
  <c r="BK110"/>
  <c r="J110"/>
  <c r="J67"/>
  <c i="15" r="J81"/>
  <c r="BE90"/>
  <c r="BE95"/>
  <c r="BE96"/>
  <c r="BE100"/>
  <c r="BE106"/>
  <c r="BE112"/>
  <c r="BE139"/>
  <c r="BE145"/>
  <c r="BE147"/>
  <c i="16" r="BE96"/>
  <c r="BE97"/>
  <c r="BE98"/>
  <c r="BE101"/>
  <c r="BE103"/>
  <c i="17" r="BE96"/>
  <c r="BE102"/>
  <c r="BE106"/>
  <c i="18" r="F59"/>
  <c r="BE95"/>
  <c r="BE96"/>
  <c r="BE103"/>
  <c r="BE104"/>
  <c i="19" r="E77"/>
  <c r="BE93"/>
  <c r="BE94"/>
  <c r="BE95"/>
  <c r="BE96"/>
  <c r="BE98"/>
  <c r="BE109"/>
  <c r="BE110"/>
  <c r="BE111"/>
  <c i="20" r="E50"/>
  <c r="BE93"/>
  <c r="BE95"/>
  <c i="21" r="J56"/>
  <c r="BE92"/>
  <c r="BE94"/>
  <c r="BK103"/>
  <c r="J103"/>
  <c r="J67"/>
  <c i="22" r="BE91"/>
  <c r="BE93"/>
  <c r="BE95"/>
  <c r="BE97"/>
  <c r="BE98"/>
  <c r="BE100"/>
  <c i="23" r="F59"/>
  <c r="BE92"/>
  <c r="BE93"/>
  <c r="BE95"/>
  <c r="BE97"/>
  <c r="BE99"/>
  <c r="BE100"/>
  <c r="BE102"/>
  <c i="24" r="BE96"/>
  <c r="BE102"/>
  <c r="BE103"/>
  <c r="BE111"/>
  <c r="BE112"/>
  <c r="BE115"/>
  <c r="BE117"/>
  <c i="25" r="F87"/>
  <c r="BE94"/>
  <c r="BE95"/>
  <c r="BE102"/>
  <c r="BE108"/>
  <c r="BE110"/>
  <c r="BE112"/>
  <c r="BE119"/>
  <c r="BE126"/>
  <c r="BE127"/>
  <c r="BK136"/>
  <c r="J136"/>
  <c r="J68"/>
  <c i="26" r="BE103"/>
  <c r="BE112"/>
  <c r="BE120"/>
  <c r="BE121"/>
  <c r="BE122"/>
  <c r="BE125"/>
  <c r="BK124"/>
  <c r="J124"/>
  <c r="J69"/>
  <c i="27" r="E50"/>
  <c r="BE92"/>
  <c r="BE96"/>
  <c r="BE97"/>
  <c r="BE98"/>
  <c i="28" r="J56"/>
  <c r="E81"/>
  <c r="BE96"/>
  <c r="BE97"/>
  <c r="BE99"/>
  <c r="BE100"/>
  <c r="BE107"/>
  <c r="BE123"/>
  <c r="BE124"/>
  <c r="BE125"/>
  <c i="29" r="BE87"/>
  <c r="BE97"/>
  <c r="BE100"/>
  <c r="BE101"/>
  <c r="BE104"/>
  <c r="BE105"/>
  <c r="BE106"/>
  <c r="BE115"/>
  <c r="BE116"/>
  <c r="BE124"/>
  <c r="BK127"/>
  <c r="J127"/>
  <c r="J64"/>
  <c i="30" r="E48"/>
  <c r="BE84"/>
  <c r="BE85"/>
  <c i="31" r="E73"/>
  <c r="BE87"/>
  <c r="BE90"/>
  <c r="BE91"/>
  <c r="BE92"/>
  <c r="BE97"/>
  <c r="BE98"/>
  <c r="BE99"/>
  <c r="BE102"/>
  <c r="BE103"/>
  <c i="32" r="BE86"/>
  <c r="BE93"/>
  <c r="BE96"/>
  <c r="BE100"/>
  <c r="BE103"/>
  <c r="BE104"/>
  <c r="BE108"/>
  <c i="33" r="J52"/>
  <c r="F82"/>
  <c r="BE92"/>
  <c r="BE95"/>
  <c r="BE97"/>
  <c r="BE105"/>
  <c r="BE106"/>
  <c r="BE108"/>
  <c r="BE109"/>
  <c r="BE112"/>
  <c r="BE114"/>
  <c r="BK102"/>
  <c r="J102"/>
  <c r="J63"/>
  <c i="34" r="BE91"/>
  <c r="BE94"/>
  <c r="BE97"/>
  <c r="BE99"/>
  <c r="BE101"/>
  <c r="BE104"/>
  <c r="BE109"/>
  <c r="BE110"/>
  <c r="BE111"/>
  <c r="BE112"/>
  <c r="BE113"/>
  <c r="BE115"/>
  <c r="BE117"/>
  <c r="BE122"/>
  <c r="BE125"/>
  <c r="BE126"/>
  <c r="BE133"/>
  <c r="BE134"/>
  <c r="BE138"/>
  <c r="BE148"/>
  <c r="BE149"/>
  <c r="BE150"/>
  <c r="BE155"/>
  <c r="BE157"/>
  <c r="BE158"/>
  <c r="BE159"/>
  <c r="BE160"/>
  <c r="BE162"/>
  <c r="BE163"/>
  <c r="BE165"/>
  <c r="BE168"/>
  <c r="BE169"/>
  <c r="BE171"/>
  <c r="BE172"/>
  <c r="BE175"/>
  <c r="BE195"/>
  <c r="BE199"/>
  <c r="BE200"/>
  <c r="BE201"/>
  <c r="BE207"/>
  <c r="BE213"/>
  <c r="BE221"/>
  <c r="BE227"/>
  <c r="BE233"/>
  <c r="BE235"/>
  <c r="BE236"/>
  <c r="BE239"/>
  <c r="BE240"/>
  <c i="35" r="E48"/>
  <c r="BE90"/>
  <c r="BE91"/>
  <c r="BE94"/>
  <c r="BE95"/>
  <c r="BE96"/>
  <c r="BE97"/>
  <c r="BE99"/>
  <c r="BE100"/>
  <c r="BE107"/>
  <c r="BE110"/>
  <c r="BE113"/>
  <c r="BE115"/>
  <c r="BE117"/>
  <c r="BE118"/>
  <c r="BE120"/>
  <c r="BE143"/>
  <c r="BE147"/>
  <c r="BK146"/>
  <c r="J146"/>
  <c r="J65"/>
  <c i="36" r="BE84"/>
  <c r="BE99"/>
  <c r="BE118"/>
  <c r="BE124"/>
  <c r="BE126"/>
  <c r="BE127"/>
  <c r="BE128"/>
  <c r="BE138"/>
  <c r="BE139"/>
  <c r="BE143"/>
  <c r="BE144"/>
  <c r="BE146"/>
  <c r="BE147"/>
  <c i="37" r="J52"/>
  <c r="BE98"/>
  <c r="BE99"/>
  <c r="BE104"/>
  <c r="BE106"/>
  <c r="BE111"/>
  <c r="BE112"/>
  <c r="BE124"/>
  <c r="BE125"/>
  <c r="BE126"/>
  <c r="BE130"/>
  <c r="BE136"/>
  <c r="BE139"/>
  <c r="BE145"/>
  <c r="BE146"/>
  <c r="BE160"/>
  <c r="BE164"/>
  <c r="BE166"/>
  <c r="BE174"/>
  <c r="BE176"/>
  <c i="38" r="J52"/>
  <c r="F83"/>
  <c r="BE89"/>
  <c r="BE91"/>
  <c r="BE95"/>
  <c r="BE97"/>
  <c r="BE98"/>
  <c i="2" r="BE97"/>
  <c r="BE101"/>
  <c r="BE109"/>
  <c r="BE111"/>
  <c r="BE112"/>
  <c r="BE113"/>
  <c r="BE114"/>
  <c r="BE118"/>
  <c r="BE119"/>
  <c r="BE120"/>
  <c r="BE121"/>
  <c r="BE122"/>
  <c r="BE126"/>
  <c r="BE127"/>
  <c r="BE129"/>
  <c r="BE132"/>
  <c r="BE134"/>
  <c r="BE139"/>
  <c r="BK128"/>
  <c r="J128"/>
  <c r="J68"/>
  <c i="3" r="F86"/>
  <c r="BE92"/>
  <c r="BE94"/>
  <c r="BE96"/>
  <c r="BE98"/>
  <c r="BE102"/>
  <c i="4" r="BE95"/>
  <c i="5" r="J56"/>
  <c r="F59"/>
  <c r="BE107"/>
  <c r="BE108"/>
  <c r="BE111"/>
  <c r="BE123"/>
  <c r="BE128"/>
  <c i="6" r="E50"/>
  <c r="BE95"/>
  <c r="BE102"/>
  <c r="BE103"/>
  <c r="BE104"/>
  <c r="BE110"/>
  <c i="7" r="J56"/>
  <c r="F91"/>
  <c r="BE106"/>
  <c r="BE108"/>
  <c i="8" r="E50"/>
  <c r="BE96"/>
  <c r="BE98"/>
  <c r="BE105"/>
  <c r="BE108"/>
  <c r="BE115"/>
  <c r="BE116"/>
  <c r="BE117"/>
  <c r="BK95"/>
  <c i="9" r="BE101"/>
  <c r="BE107"/>
  <c r="BE108"/>
  <c r="BE110"/>
  <c r="BE111"/>
  <c r="BE113"/>
  <c r="BE118"/>
  <c r="BE121"/>
  <c r="BE122"/>
  <c r="BE124"/>
  <c r="BE126"/>
  <c r="BE136"/>
  <c r="BE143"/>
  <c i="10" r="BE97"/>
  <c i="11" r="BE97"/>
  <c r="BE99"/>
  <c r="BE102"/>
  <c r="BE105"/>
  <c i="12" r="E50"/>
  <c r="BE95"/>
  <c r="BE97"/>
  <c r="BK96"/>
  <c r="J96"/>
  <c r="J67"/>
  <c i="13" r="BE94"/>
  <c r="BE102"/>
  <c r="BE104"/>
  <c r="BK108"/>
  <c r="J108"/>
  <c r="J68"/>
  <c i="14" r="J56"/>
  <c r="BE97"/>
  <c r="BE98"/>
  <c r="BE103"/>
  <c r="BE105"/>
  <c r="BE106"/>
  <c r="BE107"/>
  <c r="BE109"/>
  <c r="BE111"/>
  <c r="BE114"/>
  <c r="BE118"/>
  <c r="BE119"/>
  <c r="BE120"/>
  <c i="15" r="BE89"/>
  <c r="BE92"/>
  <c r="BE93"/>
  <c r="BE97"/>
  <c r="BE99"/>
  <c r="BE101"/>
  <c r="BE103"/>
  <c r="BE104"/>
  <c r="BE105"/>
  <c r="BE116"/>
  <c r="BE117"/>
  <c r="BE121"/>
  <c r="BE122"/>
  <c r="BE129"/>
  <c r="BE131"/>
  <c r="BE135"/>
  <c r="BE136"/>
  <c r="BE138"/>
  <c r="BE142"/>
  <c r="BE143"/>
  <c r="BE144"/>
  <c i="16" r="J56"/>
  <c r="F59"/>
  <c r="BE91"/>
  <c r="BE94"/>
  <c r="BE99"/>
  <c r="BE100"/>
  <c r="BE106"/>
  <c r="BE107"/>
  <c i="17" r="BE94"/>
  <c r="BE95"/>
  <c r="BE98"/>
  <c r="BE99"/>
  <c r="BE104"/>
  <c i="18" r="BE93"/>
  <c r="BE94"/>
  <c r="BE97"/>
  <c r="BE101"/>
  <c r="BE105"/>
  <c i="19" r="J83"/>
  <c r="BE92"/>
  <c r="BE97"/>
  <c r="BE107"/>
  <c i="20" r="BE97"/>
  <c r="BE99"/>
  <c r="BE101"/>
  <c i="21" r="BE95"/>
  <c r="BE98"/>
  <c r="BE99"/>
  <c r="BE104"/>
  <c i="22" r="BE99"/>
  <c r="BE103"/>
  <c r="BE105"/>
  <c i="23" r="E77"/>
  <c r="BE98"/>
  <c r="BE101"/>
  <c r="BE104"/>
  <c i="24" r="E50"/>
  <c r="BE94"/>
  <c r="BE95"/>
  <c r="BE97"/>
  <c r="BE98"/>
  <c r="BE99"/>
  <c r="BE110"/>
  <c r="BE114"/>
  <c r="BE116"/>
  <c r="BE119"/>
  <c r="BK118"/>
  <c r="J118"/>
  <c r="J68"/>
  <c i="25" r="BE96"/>
  <c r="BE97"/>
  <c r="BE100"/>
  <c r="BE101"/>
  <c r="BE103"/>
  <c r="BE104"/>
  <c r="BE105"/>
  <c r="BE107"/>
  <c r="BE111"/>
  <c r="BE116"/>
  <c r="BE117"/>
  <c r="BE118"/>
  <c r="BE128"/>
  <c r="BE133"/>
  <c r="BE134"/>
  <c r="BE135"/>
  <c r="BE137"/>
  <c i="26" r="E50"/>
  <c r="BE96"/>
  <c r="BE97"/>
  <c r="BE101"/>
  <c r="BE105"/>
  <c r="BE110"/>
  <c r="BE111"/>
  <c r="BE118"/>
  <c r="BE123"/>
  <c i="27" r="BE93"/>
  <c r="BE95"/>
  <c r="BE102"/>
  <c i="28" r="BE98"/>
  <c r="BE105"/>
  <c r="BE106"/>
  <c r="BE112"/>
  <c r="BE117"/>
  <c r="BE126"/>
  <c r="BE129"/>
  <c r="BK130"/>
  <c r="J130"/>
  <c r="J71"/>
  <c i="29" r="E48"/>
  <c r="BE89"/>
  <c r="BE93"/>
  <c r="BE98"/>
  <c r="BE99"/>
  <c r="BE102"/>
  <c r="BE103"/>
  <c r="BE107"/>
  <c r="BE108"/>
  <c r="BE119"/>
  <c r="BE122"/>
  <c r="BE123"/>
  <c r="BE128"/>
  <c i="30" r="BE87"/>
  <c i="31" r="BE86"/>
  <c r="BE100"/>
  <c r="BE110"/>
  <c i="32" r="E48"/>
  <c r="BE90"/>
  <c r="BE92"/>
  <c r="BE95"/>
  <c r="BE101"/>
  <c r="BE106"/>
  <c i="33" r="BE88"/>
  <c r="BE96"/>
  <c r="BE99"/>
  <c r="BE111"/>
  <c r="BE113"/>
  <c r="BK100"/>
  <c r="J100"/>
  <c r="J62"/>
  <c i="34" r="F55"/>
  <c r="BE92"/>
  <c r="BE93"/>
  <c r="BE95"/>
  <c r="BE96"/>
  <c r="BE103"/>
  <c r="BE106"/>
  <c r="BE107"/>
  <c r="BE116"/>
  <c r="BE121"/>
  <c r="BE127"/>
  <c r="BE132"/>
  <c r="BE135"/>
  <c r="BE136"/>
  <c r="BE137"/>
  <c r="BE143"/>
  <c r="BE146"/>
  <c r="BE154"/>
  <c r="BE156"/>
  <c r="BE170"/>
  <c r="BE174"/>
  <c r="BE176"/>
  <c r="BE181"/>
  <c r="BE183"/>
  <c r="BE184"/>
  <c r="BE187"/>
  <c r="BE188"/>
  <c r="BE190"/>
  <c r="BE193"/>
  <c r="BE206"/>
  <c r="BE216"/>
  <c r="BE219"/>
  <c r="BE220"/>
  <c r="BE222"/>
  <c r="BE223"/>
  <c r="BE226"/>
  <c r="BE231"/>
  <c r="BE237"/>
  <c i="35" r="BE92"/>
  <c r="BE93"/>
  <c r="BE101"/>
  <c r="BE106"/>
  <c r="BE112"/>
  <c r="BE123"/>
  <c r="BE124"/>
  <c r="BE125"/>
  <c r="BE126"/>
  <c r="BE127"/>
  <c r="BE128"/>
  <c r="BE130"/>
  <c r="BE135"/>
  <c r="BE139"/>
  <c r="BE144"/>
  <c r="BE145"/>
  <c i="36" r="BE85"/>
  <c r="BE102"/>
  <c r="BE103"/>
  <c r="BE108"/>
  <c r="BE110"/>
  <c r="BE122"/>
  <c r="BE123"/>
  <c r="BE133"/>
  <c r="BE136"/>
  <c r="BE137"/>
  <c r="BE145"/>
  <c r="BE148"/>
  <c r="BE150"/>
  <c i="37" r="E83"/>
  <c r="BE96"/>
  <c r="BE103"/>
  <c r="BE116"/>
  <c r="BE119"/>
  <c r="BE120"/>
  <c r="BE122"/>
  <c r="BE133"/>
  <c r="BE134"/>
  <c r="BE135"/>
  <c r="BE137"/>
  <c r="BE142"/>
  <c r="BE148"/>
  <c r="BE152"/>
  <c i="38" r="BE101"/>
  <c r="BE102"/>
  <c r="BE105"/>
  <c r="BE107"/>
  <c i="2" r="BE96"/>
  <c r="BE99"/>
  <c r="BE100"/>
  <c r="BE106"/>
  <c r="BE123"/>
  <c r="BE138"/>
  <c r="BE140"/>
  <c r="BE143"/>
  <c i="3" r="BE93"/>
  <c r="BE95"/>
  <c r="BE104"/>
  <c i="4" r="BE93"/>
  <c r="BE98"/>
  <c r="BK97"/>
  <c r="J97"/>
  <c r="J66"/>
  <c i="5" r="BE109"/>
  <c r="BE110"/>
  <c r="BE113"/>
  <c r="BE114"/>
  <c r="BE116"/>
  <c r="BE117"/>
  <c r="BE118"/>
  <c r="BE122"/>
  <c r="BE127"/>
  <c r="BE130"/>
  <c i="6" r="J56"/>
  <c r="BE97"/>
  <c r="BE99"/>
  <c r="BE111"/>
  <c r="BK98"/>
  <c r="J98"/>
  <c r="J67"/>
  <c i="7" r="BE97"/>
  <c r="BE99"/>
  <c r="BE113"/>
  <c r="BE121"/>
  <c r="BE126"/>
  <c r="BE127"/>
  <c r="BE130"/>
  <c i="8" r="BE99"/>
  <c r="BE100"/>
  <c r="BE101"/>
  <c r="BK107"/>
  <c r="J107"/>
  <c r="J67"/>
  <c i="9" r="BE103"/>
  <c r="BE127"/>
  <c r="BE129"/>
  <c r="BE139"/>
  <c r="BE141"/>
  <c i="10" r="BE92"/>
  <c r="BE93"/>
  <c r="BE94"/>
  <c r="BE96"/>
  <c i="11" r="BE91"/>
  <c r="BE93"/>
  <c r="BE96"/>
  <c r="BE104"/>
  <c i="12" r="BK91"/>
  <c r="J91"/>
  <c r="J65"/>
  <c i="13" r="BE93"/>
  <c r="BE95"/>
  <c r="BE99"/>
  <c r="BE107"/>
  <c i="14" r="BE94"/>
  <c r="BE96"/>
  <c r="BE102"/>
  <c r="BE115"/>
  <c i="15" r="E50"/>
  <c r="BE91"/>
  <c r="BE94"/>
  <c r="BE108"/>
  <c r="BE109"/>
  <c r="BE113"/>
  <c r="BE115"/>
  <c r="BE119"/>
  <c r="BE120"/>
  <c r="BE124"/>
  <c r="BE125"/>
  <c r="BE126"/>
  <c r="BE127"/>
  <c r="BE130"/>
  <c r="BE137"/>
  <c r="BE140"/>
  <c r="BE146"/>
  <c r="BE148"/>
  <c r="BE149"/>
  <c r="BE150"/>
  <c i="16" r="BE92"/>
  <c r="BE93"/>
  <c r="BE95"/>
  <c r="BE102"/>
  <c r="BE104"/>
  <c i="17" r="BE100"/>
  <c r="BE103"/>
  <c r="BE107"/>
  <c r="BE108"/>
  <c i="18" r="BE91"/>
  <c r="BE98"/>
  <c i="19" r="BE101"/>
  <c r="BE102"/>
  <c r="BE103"/>
  <c r="BE104"/>
  <c r="BE106"/>
  <c i="20" r="J56"/>
  <c r="BE94"/>
  <c i="21" r="F59"/>
  <c r="BE102"/>
  <c i="22" r="BE92"/>
  <c r="BE94"/>
  <c r="BE96"/>
  <c r="BE101"/>
  <c r="BE102"/>
  <c i="23" r="BK103"/>
  <c r="J103"/>
  <c r="J67"/>
  <c i="24" r="BE105"/>
  <c r="BE107"/>
  <c i="25" r="J56"/>
  <c r="BE106"/>
  <c r="BE113"/>
  <c r="BE115"/>
  <c r="BE120"/>
  <c r="BE121"/>
  <c r="BE122"/>
  <c r="BE123"/>
  <c r="BE129"/>
  <c r="BE130"/>
  <c r="BE131"/>
  <c i="26" r="J56"/>
  <c r="BE94"/>
  <c r="BE100"/>
  <c r="BE104"/>
  <c r="BE106"/>
  <c r="BE113"/>
  <c r="BE115"/>
  <c i="27" r="BE94"/>
  <c r="BK103"/>
  <c r="J103"/>
  <c r="J66"/>
  <c i="28" r="BE101"/>
  <c r="BE102"/>
  <c r="BE104"/>
  <c r="BE113"/>
  <c r="BE120"/>
  <c i="29" r="BE88"/>
  <c r="BE90"/>
  <c r="BE91"/>
  <c r="BE94"/>
  <c r="BE95"/>
  <c r="BE96"/>
  <c r="BE109"/>
  <c r="BE110"/>
  <c r="BE113"/>
  <c r="BE114"/>
  <c r="BE118"/>
  <c r="BE120"/>
  <c r="BE121"/>
  <c r="BE125"/>
  <c i="31" r="BE89"/>
  <c r="BE104"/>
  <c r="BE108"/>
  <c r="BE109"/>
  <c i="32" r="BE87"/>
  <c r="BE88"/>
  <c r="BE91"/>
  <c r="BE97"/>
  <c r="BE99"/>
  <c r="BE102"/>
  <c r="BE107"/>
  <c r="BE109"/>
  <c r="BE110"/>
  <c r="BK111"/>
  <c r="J111"/>
  <c r="J62"/>
  <c i="33" r="BE90"/>
  <c r="BE93"/>
  <c r="BE94"/>
  <c r="BE98"/>
  <c r="BE103"/>
  <c r="BE107"/>
  <c r="BE110"/>
  <c r="BK115"/>
  <c r="J115"/>
  <c r="J65"/>
  <c i="34" r="E48"/>
  <c r="BE87"/>
  <c r="BE88"/>
  <c r="BE89"/>
  <c r="BE90"/>
  <c r="BE98"/>
  <c r="BE102"/>
  <c r="BE108"/>
  <c r="BE114"/>
  <c r="BE118"/>
  <c r="BE119"/>
  <c r="BE120"/>
  <c r="BE123"/>
  <c r="BE131"/>
  <c r="BE140"/>
  <c r="BE142"/>
  <c r="BE151"/>
  <c r="BE153"/>
  <c r="BE164"/>
  <c r="BE166"/>
  <c r="BE167"/>
  <c r="BE178"/>
  <c r="BE186"/>
  <c r="BE197"/>
  <c r="BE202"/>
  <c r="BE211"/>
  <c r="BE215"/>
  <c r="BE218"/>
  <c r="BE224"/>
  <c r="BE225"/>
  <c r="BE229"/>
  <c r="BE230"/>
  <c r="BE232"/>
  <c r="BE238"/>
  <c i="35" r="BE89"/>
  <c r="BE108"/>
  <c r="BE114"/>
  <c r="BE119"/>
  <c r="BE121"/>
  <c r="BE129"/>
  <c r="BE131"/>
  <c r="BE132"/>
  <c r="BE133"/>
  <c r="BE136"/>
  <c r="BE138"/>
  <c r="BE141"/>
  <c i="36" r="BE92"/>
  <c r="BE93"/>
  <c r="BE94"/>
  <c r="BE96"/>
  <c r="BE97"/>
  <c r="BE106"/>
  <c r="BE109"/>
  <c r="BE111"/>
  <c r="BE112"/>
  <c r="BE117"/>
  <c r="BE125"/>
  <c r="BE129"/>
  <c r="BE132"/>
  <c r="BE140"/>
  <c r="BE142"/>
  <c r="BE149"/>
  <c i="37" r="BE97"/>
  <c r="BE108"/>
  <c r="BE113"/>
  <c r="BE115"/>
  <c r="BE117"/>
  <c r="BE118"/>
  <c r="BE123"/>
  <c r="BE129"/>
  <c r="BE140"/>
  <c r="BE147"/>
  <c r="BE153"/>
  <c r="BE157"/>
  <c r="BE158"/>
  <c r="BE159"/>
  <c r="BE162"/>
  <c r="BE168"/>
  <c r="BE170"/>
  <c i="38" r="BE94"/>
  <c r="BE96"/>
  <c r="BE99"/>
  <c r="BE104"/>
  <c r="BE109"/>
  <c r="BK106"/>
  <c r="J106"/>
  <c r="J65"/>
  <c r="BK108"/>
  <c r="J108"/>
  <c r="J66"/>
  <c i="7" r="F39"/>
  <c i="1" r="BD61"/>
  <c i="16" r="F36"/>
  <c i="1" r="BA71"/>
  <c i="24" r="F37"/>
  <c i="1" r="BB80"/>
  <c i="36" r="F35"/>
  <c i="1" r="BB92"/>
  <c i="19" r="F39"/>
  <c i="1" r="BD75"/>
  <c i="25" r="F36"/>
  <c i="1" r="BA81"/>
  <c i="36" r="F37"/>
  <c i="1" r="BD92"/>
  <c i="32" r="F35"/>
  <c i="1" r="BB88"/>
  <c i="13" r="F39"/>
  <c i="1" r="BD67"/>
  <c i="30" r="F36"/>
  <c i="1" r="BC86"/>
  <c i="33" r="F36"/>
  <c i="1" r="BC89"/>
  <c i="38" r="J34"/>
  <c i="1" r="AW94"/>
  <c i="4" r="F37"/>
  <c i="1" r="BB58"/>
  <c i="10" r="F38"/>
  <c i="1" r="BC64"/>
  <c i="12" r="F36"/>
  <c i="1" r="BA66"/>
  <c i="16" r="F37"/>
  <c i="1" r="BB71"/>
  <c i="30" r="F37"/>
  <c i="1" r="BD86"/>
  <c i="34" r="J34"/>
  <c i="1" r="AW90"/>
  <c i="10" r="F37"/>
  <c i="1" r="BB64"/>
  <c i="14" r="J36"/>
  <c i="1" r="AW69"/>
  <c i="24" r="F38"/>
  <c i="1" r="BC80"/>
  <c i="14" r="F38"/>
  <c i="1" r="BC69"/>
  <c i="21" r="J36"/>
  <c i="1" r="AW77"/>
  <c i="30" r="F35"/>
  <c i="1" r="BB86"/>
  <c i="33" r="F37"/>
  <c i="1" r="BD89"/>
  <c i="7" r="J36"/>
  <c i="1" r="AW61"/>
  <c i="21" r="F39"/>
  <c i="1" r="BD77"/>
  <c i="31" r="F37"/>
  <c i="1" r="BD87"/>
  <c i="38" r="F34"/>
  <c i="1" r="BA94"/>
  <c i="8" r="F39"/>
  <c i="1" r="BD62"/>
  <c i="22" r="J36"/>
  <c i="1" r="AW78"/>
  <c i="4" r="F39"/>
  <c i="1" r="BD58"/>
  <c i="13" r="F38"/>
  <c i="1" r="BC67"/>
  <c i="21" r="F37"/>
  <c i="1" r="BB77"/>
  <c i="32" r="F37"/>
  <c i="1" r="BD88"/>
  <c i="9" r="J36"/>
  <c i="1" r="AW63"/>
  <c i="14" r="F36"/>
  <c i="1" r="BA69"/>
  <c i="22" r="F36"/>
  <c i="1" r="BA78"/>
  <c i="27" r="F38"/>
  <c i="1" r="BC83"/>
  <c i="14" r="F39"/>
  <c i="1" r="BD69"/>
  <c i="23" r="F37"/>
  <c i="1" r="BB79"/>
  <c i="27" r="F39"/>
  <c i="1" r="BD83"/>
  <c i="38" r="F36"/>
  <c i="1" r="BC94"/>
  <c i="12" r="F39"/>
  <c i="1" r="BD66"/>
  <c i="15" r="F37"/>
  <c i="1" r="BB70"/>
  <c i="37" r="F37"/>
  <c i="1" r="BD93"/>
  <c i="36" r="F34"/>
  <c i="1" r="BA92"/>
  <c i="37" r="F35"/>
  <c i="1" r="BB93"/>
  <c i="34" r="F35"/>
  <c i="1" r="BB90"/>
  <c i="5" r="F39"/>
  <c i="1" r="BD59"/>
  <c i="14" r="F37"/>
  <c i="1" r="BB69"/>
  <c i="26" r="F39"/>
  <c i="1" r="BD82"/>
  <c i="2" r="F39"/>
  <c i="1" r="BD56"/>
  <c i="15" r="F36"/>
  <c i="1" r="BA70"/>
  <c i="33" r="F35"/>
  <c i="1" r="BB89"/>
  <c i="8" r="F37"/>
  <c i="1" r="BB62"/>
  <c i="17" r="F36"/>
  <c i="1" r="BA72"/>
  <c i="23" r="F38"/>
  <c i="1" r="BC79"/>
  <c i="6" r="F39"/>
  <c i="1" r="BD60"/>
  <c i="10" r="F39"/>
  <c i="1" r="BD64"/>
  <c i="26" r="F37"/>
  <c i="1" r="BB82"/>
  <c i="35" r="F37"/>
  <c i="1" r="BD91"/>
  <c i="7" r="F36"/>
  <c i="1" r="BA61"/>
  <c i="18" r="J32"/>
  <c i="1" r="AG74"/>
  <c i="25" r="F38"/>
  <c i="1" r="BC81"/>
  <c i="37" r="J34"/>
  <c i="1" r="AW93"/>
  <c i="11" r="F38"/>
  <c i="1" r="BC65"/>
  <c i="18" r="F36"/>
  <c i="1" r="BA74"/>
  <c i="31" r="J34"/>
  <c i="1" r="AW87"/>
  <c i="3" r="J36"/>
  <c i="1" r="AW57"/>
  <c i="5" r="F37"/>
  <c i="1" r="BB59"/>
  <c i="28" r="F37"/>
  <c i="1" r="BB84"/>
  <c i="6" r="J36"/>
  <c i="1" r="AW60"/>
  <c i="13" r="F37"/>
  <c i="1" r="BB67"/>
  <c i="26" r="F36"/>
  <c i="1" r="BA82"/>
  <c i="31" r="F36"/>
  <c i="1" r="BC87"/>
  <c i="11" r="F37"/>
  <c i="1" r="BB65"/>
  <c i="20" r="F36"/>
  <c i="1" r="BA76"/>
  <c i="27" r="F37"/>
  <c i="1" r="BB83"/>
  <c i="2" r="F38"/>
  <c i="1" r="BC56"/>
  <c i="19" r="F38"/>
  <c i="1" r="BC75"/>
  <c i="35" r="F36"/>
  <c i="1" r="BC91"/>
  <c i="29" r="F36"/>
  <c i="1" r="BC85"/>
  <c i="9" r="F37"/>
  <c i="1" r="BB63"/>
  <c i="20" r="F38"/>
  <c i="1" r="BC76"/>
  <c i="27" r="J36"/>
  <c i="1" r="AW83"/>
  <c i="33" r="J34"/>
  <c i="1" r="AW89"/>
  <c i="2" r="F36"/>
  <c i="1" r="BA56"/>
  <c i="8" r="J36"/>
  <c i="1" r="AW62"/>
  <c i="15" r="F39"/>
  <c i="1" r="BD70"/>
  <c i="6" r="F37"/>
  <c i="1" r="BB60"/>
  <c i="15" r="F38"/>
  <c i="1" r="BC70"/>
  <c i="12" r="J36"/>
  <c i="1" r="AW66"/>
  <c i="16" r="J36"/>
  <c i="1" r="AW71"/>
  <c i="22" r="F37"/>
  <c i="1" r="BB78"/>
  <c i="37" r="F34"/>
  <c i="1" r="BA93"/>
  <c i="38" r="F35"/>
  <c i="1" r="BB94"/>
  <c i="8" r="F36"/>
  <c i="1" r="BA62"/>
  <c i="11" r="F36"/>
  <c i="1" r="BA65"/>
  <c i="21" r="F38"/>
  <c i="1" r="BC77"/>
  <c i="30" r="F34"/>
  <c i="1" r="BA86"/>
  <c i="35" r="F35"/>
  <c i="1" r="BB91"/>
  <c i="17" r="F37"/>
  <c i="1" r="BB72"/>
  <c i="20" r="F39"/>
  <c i="1" r="BD76"/>
  <c i="30" r="J34"/>
  <c i="1" r="AW86"/>
  <c i="31" r="F35"/>
  <c i="1" r="BB87"/>
  <c i="38" r="F37"/>
  <c i="1" r="BD94"/>
  <c i="13" r="J36"/>
  <c i="1" r="AW67"/>
  <c i="28" r="F39"/>
  <c i="1" r="BD84"/>
  <c i="8" r="F38"/>
  <c i="1" r="BC62"/>
  <c i="27" r="F36"/>
  <c i="1" r="BA83"/>
  <c i="34" r="F34"/>
  <c i="1" r="BA90"/>
  <c i="3" r="F36"/>
  <c i="1" r="BA57"/>
  <c i="18" r="F38"/>
  <c i="1" r="BC74"/>
  <c i="3" r="F38"/>
  <c i="1" r="BC57"/>
  <c i="4" r="J36"/>
  <c i="1" r="AW58"/>
  <c i="17" r="F39"/>
  <c i="1" r="BD72"/>
  <c i="28" r="F36"/>
  <c i="1" r="BA84"/>
  <c i="29" r="J34"/>
  <c i="1" r="AW85"/>
  <c i="10" r="F36"/>
  <c i="1" r="BA64"/>
  <c i="24" r="F36"/>
  <c i="1" r="BA80"/>
  <c i="36" r="J34"/>
  <c i="1" r="AW92"/>
  <c i="29" r="F37"/>
  <c i="1" r="BD85"/>
  <c i="16" r="F38"/>
  <c i="1" r="BC71"/>
  <c i="29" r="F35"/>
  <c i="1" r="BB85"/>
  <c i="7" r="F38"/>
  <c i="1" r="BC61"/>
  <c i="24" r="J36"/>
  <c i="1" r="AW80"/>
  <c i="13" r="F36"/>
  <c i="1" r="BA67"/>
  <c i="17" r="F38"/>
  <c i="1" r="BC72"/>
  <c i="20" r="J36"/>
  <c i="1" r="AW76"/>
  <c i="24" r="F39"/>
  <c i="1" r="BD80"/>
  <c i="34" r="F37"/>
  <c i="1" r="BD90"/>
  <c i="12" r="F38"/>
  <c i="1" r="BC66"/>
  <c i="19" r="F36"/>
  <c i="1" r="BA75"/>
  <c i="22" r="F38"/>
  <c i="1" r="BC78"/>
  <c i="5" r="J36"/>
  <c i="1" r="AW59"/>
  <c i="10" r="J36"/>
  <c i="1" r="AW64"/>
  <c i="12" r="F37"/>
  <c i="1" r="BB66"/>
  <c i="22" r="F39"/>
  <c i="1" r="BD78"/>
  <c i="32" r="F34"/>
  <c i="1" r="BA88"/>
  <c i="9" r="F38"/>
  <c i="1" r="BC63"/>
  <c i="18" r="J36"/>
  <c i="1" r="AW74"/>
  <c i="32" r="F36"/>
  <c i="1" r="BC88"/>
  <c r="AS54"/>
  <c i="2" r="J36"/>
  <c i="1" r="AW56"/>
  <c i="16" r="J32"/>
  <c i="1" r="AG71"/>
  <c i="17" r="J36"/>
  <c i="1" r="AW72"/>
  <c i="28" r="J36"/>
  <c i="1" r="AW84"/>
  <c i="4" r="F36"/>
  <c i="1" r="BA58"/>
  <c i="6" r="F38"/>
  <c i="1" r="BC60"/>
  <c i="9" r="F36"/>
  <c i="1" r="BA63"/>
  <c i="28" r="F38"/>
  <c i="1" r="BC84"/>
  <c i="35" r="J34"/>
  <c i="1" r="AW91"/>
  <c i="20" r="F37"/>
  <c i="1" r="BB76"/>
  <c i="2" r="F37"/>
  <c i="1" r="BB56"/>
  <c i="19" r="F37"/>
  <c i="1" r="BB75"/>
  <c i="31" r="F34"/>
  <c i="1" r="BA87"/>
  <c i="37" r="F36"/>
  <c i="1" r="BC93"/>
  <c i="23" r="J36"/>
  <c i="1" r="AW79"/>
  <c i="32" r="J34"/>
  <c i="1" r="AW88"/>
  <c i="5" r="F38"/>
  <c i="1" r="BC59"/>
  <c i="23" r="F36"/>
  <c i="1" r="BA79"/>
  <c i="26" r="J36"/>
  <c i="1" r="AW82"/>
  <c i="16" r="F39"/>
  <c i="1" r="BD71"/>
  <c i="26" r="F38"/>
  <c i="1" r="BC82"/>
  <c i="36" r="F36"/>
  <c i="1" r="BC92"/>
  <c i="33" r="F34"/>
  <c i="1" r="BA89"/>
  <c i="11" r="F39"/>
  <c i="1" r="BD65"/>
  <c i="19" r="J36"/>
  <c i="1" r="AW75"/>
  <c i="3" r="F39"/>
  <c i="1" r="BD57"/>
  <c i="7" r="F37"/>
  <c i="1" r="BB61"/>
  <c i="23" r="F39"/>
  <c i="1" r="BD79"/>
  <c i="34" r="F36"/>
  <c i="1" r="BC90"/>
  <c i="3" r="F37"/>
  <c i="1" r="BB57"/>
  <c i="5" r="F36"/>
  <c i="1" r="BA59"/>
  <c i="18" r="F37"/>
  <c i="1" r="BB74"/>
  <c i="29" r="F34"/>
  <c i="1" r="BA85"/>
  <c i="35" r="F34"/>
  <c i="1" r="BA91"/>
  <c i="6" r="F36"/>
  <c i="1" r="BA60"/>
  <c i="9" r="F39"/>
  <c i="1" r="BD63"/>
  <c i="25" r="F39"/>
  <c i="1" r="BD81"/>
  <c i="18" r="F39"/>
  <c i="1" r="BD74"/>
  <c i="25" r="J36"/>
  <c i="1" r="AW81"/>
  <c i="4" r="F38"/>
  <c i="1" r="BC58"/>
  <c i="11" r="J36"/>
  <c i="1" r="AW65"/>
  <c i="15" r="J36"/>
  <c i="1" r="AW70"/>
  <c i="21" r="F36"/>
  <c i="1" r="BA77"/>
  <c i="25" r="F37"/>
  <c i="1" r="BB81"/>
  <c i="8" l="1" r="R93"/>
  <c i="10" r="P90"/>
  <c r="P89"/>
  <c i="1" r="AU64"/>
  <c i="17" r="R90"/>
  <c r="R89"/>
  <c i="9" r="P134"/>
  <c i="20" r="R90"/>
  <c r="R89"/>
  <c i="2" r="T93"/>
  <c i="37" r="P94"/>
  <c r="P93"/>
  <c i="1" r="AU93"/>
  <c i="17" r="BK90"/>
  <c r="BK89"/>
  <c r="J89"/>
  <c r="J63"/>
  <c i="33" r="P86"/>
  <c r="P85"/>
  <c i="1" r="AU89"/>
  <c i="31" r="P84"/>
  <c r="P83"/>
  <c i="1" r="AU87"/>
  <c i="28" r="R94"/>
  <c r="R93"/>
  <c i="20" r="BK90"/>
  <c r="BK89"/>
  <c r="J89"/>
  <c r="J63"/>
  <c i="9" r="T98"/>
  <c i="2" r="R93"/>
  <c r="R92"/>
  <c i="33" r="BK86"/>
  <c r="BK85"/>
  <c r="J85"/>
  <c r="J59"/>
  <c i="19" r="R89"/>
  <c i="14" r="T92"/>
  <c r="T91"/>
  <c i="10" r="R90"/>
  <c r="R89"/>
  <c i="7" r="T95"/>
  <c r="T94"/>
  <c i="4" r="BK89"/>
  <c r="J89"/>
  <c r="J64"/>
  <c i="24" r="P91"/>
  <c r="P90"/>
  <c i="1" r="AU80"/>
  <c i="11" r="T89"/>
  <c r="T88"/>
  <c i="10" r="BK90"/>
  <c r="BK89"/>
  <c r="J89"/>
  <c i="7" r="P95"/>
  <c i="8" r="BK94"/>
  <c i="38" r="T87"/>
  <c r="T86"/>
  <c r="R87"/>
  <c r="R86"/>
  <c i="6" r="R91"/>
  <c i="3" r="R90"/>
  <c r="R89"/>
  <c i="26" r="R92"/>
  <c r="R91"/>
  <c i="23" r="P90"/>
  <c r="P89"/>
  <c i="1" r="AU79"/>
  <c i="11" r="P89"/>
  <c r="P88"/>
  <c i="1" r="AU65"/>
  <c i="6" r="T91"/>
  <c i="9" r="R98"/>
  <c r="R97"/>
  <c i="2" r="BK93"/>
  <c i="35" r="R85"/>
  <c i="33" r="T86"/>
  <c r="T85"/>
  <c i="28" r="P94"/>
  <c r="P93"/>
  <c i="1" r="AU84"/>
  <c i="25" r="T90"/>
  <c i="21" r="R90"/>
  <c r="R89"/>
  <c i="7" r="P111"/>
  <c i="5" r="BK92"/>
  <c r="BK91"/>
  <c r="J91"/>
  <c i="34" r="R85"/>
  <c r="R84"/>
  <c i="25" r="P90"/>
  <c i="1" r="AU81"/>
  <c i="15" r="P87"/>
  <c i="1" r="AU70"/>
  <c i="13" r="P91"/>
  <c r="P90"/>
  <c i="1" r="AU67"/>
  <c i="9" r="P98"/>
  <c r="P97"/>
  <c i="1" r="AU63"/>
  <c i="34" r="P85"/>
  <c r="P84"/>
  <c i="1" r="AU90"/>
  <c i="7" r="R95"/>
  <c i="31" r="T84"/>
  <c r="T83"/>
  <c i="29" r="R85"/>
  <c r="R84"/>
  <c i="26" r="P92"/>
  <c r="P91"/>
  <c i="1" r="AU82"/>
  <c i="23" r="BK90"/>
  <c r="BK89"/>
  <c r="J89"/>
  <c r="J63"/>
  <c i="21" r="BK90"/>
  <c r="J90"/>
  <c r="J64"/>
  <c i="7" r="R111"/>
  <c i="31" r="BK84"/>
  <c r="J84"/>
  <c r="J60"/>
  <c i="29" r="T85"/>
  <c r="T84"/>
  <c i="26" r="T92"/>
  <c r="T91"/>
  <c i="17" r="P90"/>
  <c r="P89"/>
  <c i="1" r="AU72"/>
  <c i="15" r="T87"/>
  <c i="14" r="P92"/>
  <c r="P91"/>
  <c i="1" r="AU69"/>
  <c i="13" r="R91"/>
  <c r="R90"/>
  <c i="9" r="BK98"/>
  <c r="J98"/>
  <c r="J64"/>
  <c i="3" r="P90"/>
  <c r="P89"/>
  <c i="1" r="AU57"/>
  <c i="2" r="T92"/>
  <c i="38" r="P87"/>
  <c r="P86"/>
  <c i="1" r="AU94"/>
  <c i="28" r="T94"/>
  <c r="T93"/>
  <c i="24" r="BK91"/>
  <c r="J91"/>
  <c r="J64"/>
  <c i="15" r="R87"/>
  <c i="3" r="T90"/>
  <c r="T89"/>
  <c i="37" r="R94"/>
  <c r="R93"/>
  <c r="BK94"/>
  <c r="BK93"/>
  <c r="J93"/>
  <c r="J59"/>
  <c i="35" r="P85"/>
  <c i="1" r="AU91"/>
  <c i="11" r="BK89"/>
  <c r="J89"/>
  <c r="J64"/>
  <c i="5" r="P91"/>
  <c i="1" r="AU59"/>
  <c i="37" r="T94"/>
  <c r="T93"/>
  <c i="34" r="BK85"/>
  <c r="BK84"/>
  <c r="J84"/>
  <c r="J59"/>
  <c i="23" r="R90"/>
  <c r="R89"/>
  <c i="9" r="T134"/>
  <c i="6" r="BK92"/>
  <c r="J92"/>
  <c r="J64"/>
  <c i="2" r="BK130"/>
  <c r="J130"/>
  <c r="J69"/>
  <c i="3" r="BK90"/>
  <c r="BK89"/>
  <c r="J89"/>
  <c r="J63"/>
  <c i="5" r="J93"/>
  <c r="J65"/>
  <c r="J101"/>
  <c r="J68"/>
  <c i="6" r="J93"/>
  <c r="J65"/>
  <c i="9" r="J100"/>
  <c r="J66"/>
  <c i="10" r="J91"/>
  <c r="J65"/>
  <c i="12" r="BK90"/>
  <c r="J90"/>
  <c r="J64"/>
  <c i="14" r="BK92"/>
  <c r="J92"/>
  <c r="J64"/>
  <c i="16" r="J63"/>
  <c r="J89"/>
  <c r="J65"/>
  <c i="18" r="J87"/>
  <c r="J64"/>
  <c i="19" r="J91"/>
  <c r="J65"/>
  <c i="22" r="J89"/>
  <c r="J65"/>
  <c i="25" r="BK91"/>
  <c r="J91"/>
  <c r="J64"/>
  <c i="27" r="BK89"/>
  <c r="J89"/>
  <c r="J64"/>
  <c i="31" r="J85"/>
  <c r="J61"/>
  <c i="34" r="J86"/>
  <c r="J61"/>
  <c i="36" r="BK82"/>
  <c r="J82"/>
  <c r="J60"/>
  <c i="37" r="J95"/>
  <c r="J61"/>
  <c i="2" r="J94"/>
  <c r="J65"/>
  <c i="4" r="J90"/>
  <c r="J65"/>
  <c i="6" r="J101"/>
  <c r="J69"/>
  <c i="8" r="J95"/>
  <c r="J65"/>
  <c r="BK113"/>
  <c r="J113"/>
  <c r="J70"/>
  <c i="11" r="J90"/>
  <c r="J65"/>
  <c i="15" r="J88"/>
  <c r="J64"/>
  <c i="17" r="J91"/>
  <c r="J65"/>
  <c i="18" r="J63"/>
  <c i="21" r="J91"/>
  <c r="J65"/>
  <c i="23" r="J91"/>
  <c r="J65"/>
  <c i="25" r="J99"/>
  <c r="J67"/>
  <c i="28" r="BK94"/>
  <c r="BK93"/>
  <c r="J93"/>
  <c r="J63"/>
  <c i="30" r="J82"/>
  <c r="J60"/>
  <c r="J83"/>
  <c r="J61"/>
  <c i="32" r="BK83"/>
  <c r="J83"/>
  <c r="J60"/>
  <c i="33" r="J87"/>
  <c r="J61"/>
  <c i="35" r="J105"/>
  <c r="J64"/>
  <c i="7" r="BK111"/>
  <c r="J111"/>
  <c r="J69"/>
  <c i="13" r="BK91"/>
  <c r="J91"/>
  <c r="J64"/>
  <c i="14" r="J113"/>
  <c r="J69"/>
  <c i="16" r="J88"/>
  <c r="J64"/>
  <c i="20" r="J91"/>
  <c r="J65"/>
  <c i="22" r="BK87"/>
  <c r="J87"/>
  <c i="24" r="J92"/>
  <c r="J65"/>
  <c i="26" r="BK92"/>
  <c r="J92"/>
  <c r="J64"/>
  <c i="29" r="BK85"/>
  <c r="BK84"/>
  <c r="J84"/>
  <c r="J59"/>
  <c i="35" r="BK86"/>
  <c r="BK85"/>
  <c r="J85"/>
  <c r="J59"/>
  <c i="7" r="BK95"/>
  <c r="J95"/>
  <c r="J64"/>
  <c i="9" r="BK134"/>
  <c r="J134"/>
  <c r="J73"/>
  <c i="19" r="BK99"/>
  <c r="J99"/>
  <c r="J66"/>
  <c i="38" r="BK87"/>
  <c r="J87"/>
  <c r="J60"/>
  <c i="1" r="BB73"/>
  <c r="AX73"/>
  <c i="25" r="F35"/>
  <c i="1" r="AZ81"/>
  <c i="17" r="F35"/>
  <c i="1" r="AZ72"/>
  <c i="29" r="F33"/>
  <c i="1" r="AZ85"/>
  <c i="15" r="J35"/>
  <c i="1" r="AV70"/>
  <c r="AT70"/>
  <c i="10" r="J35"/>
  <c i="1" r="AV64"/>
  <c r="AT64"/>
  <c i="15" r="F35"/>
  <c i="1" r="AZ70"/>
  <c r="BB68"/>
  <c r="AX68"/>
  <c i="5" r="J35"/>
  <c i="1" r="AV59"/>
  <c r="AT59"/>
  <c r="BD68"/>
  <c r="BA73"/>
  <c r="AW73"/>
  <c i="7" r="J35"/>
  <c i="1" r="AV61"/>
  <c r="AT61"/>
  <c r="BA68"/>
  <c r="AW68"/>
  <c i="2" r="F35"/>
  <c i="1" r="AZ56"/>
  <c i="13" r="F35"/>
  <c i="1" r="AZ67"/>
  <c i="32" r="F33"/>
  <c i="1" r="AZ88"/>
  <c r="BD73"/>
  <c i="18" r="J35"/>
  <c i="1" r="AV74"/>
  <c r="AT74"/>
  <c i="19" r="F35"/>
  <c i="1" r="AZ75"/>
  <c i="18" r="F35"/>
  <c i="1" r="AZ74"/>
  <c i="30" r="J33"/>
  <c i="1" r="AV86"/>
  <c r="AT86"/>
  <c i="4" r="F35"/>
  <c i="1" r="AZ58"/>
  <c i="31" r="J33"/>
  <c i="1" r="AV87"/>
  <c r="AT87"/>
  <c i="31" r="F33"/>
  <c i="1" r="AZ87"/>
  <c i="23" r="J35"/>
  <c i="1" r="AV79"/>
  <c r="AT79"/>
  <c i="27" r="J35"/>
  <c i="1" r="AV83"/>
  <c r="AT83"/>
  <c r="BC73"/>
  <c r="AY73"/>
  <c i="6" r="J35"/>
  <c i="1" r="AV60"/>
  <c r="AT60"/>
  <c i="14" r="J35"/>
  <c i="1" r="AV69"/>
  <c r="AT69"/>
  <c i="19" r="J35"/>
  <c i="1" r="AV75"/>
  <c r="AT75"/>
  <c i="28" r="J35"/>
  <c i="1" r="AV84"/>
  <c r="AT84"/>
  <c i="35" r="J33"/>
  <c i="1" r="AV91"/>
  <c r="AT91"/>
  <c i="21" r="J35"/>
  <c i="1" r="AV77"/>
  <c r="AT77"/>
  <c i="36" r="F33"/>
  <c i="1" r="AZ92"/>
  <c i="3" r="J35"/>
  <c i="1" r="AV57"/>
  <c r="AT57"/>
  <c i="11" r="J35"/>
  <c i="1" r="AV65"/>
  <c r="AT65"/>
  <c i="20" r="F35"/>
  <c i="1" r="AZ76"/>
  <c i="36" r="J33"/>
  <c i="1" r="AV92"/>
  <c r="AT92"/>
  <c i="10" r="J32"/>
  <c i="1" r="AG64"/>
  <c i="15" r="J32"/>
  <c i="1" r="AG70"/>
  <c r="AN70"/>
  <c i="30" r="J30"/>
  <c i="1" r="AG86"/>
  <c r="BA55"/>
  <c r="AW55"/>
  <c i="33" r="F33"/>
  <c i="1" r="AZ89"/>
  <c i="21" r="F35"/>
  <c i="1" r="AZ77"/>
  <c i="24" r="J35"/>
  <c i="1" r="AV80"/>
  <c r="AT80"/>
  <c i="5" r="F35"/>
  <c i="1" r="AZ59"/>
  <c i="8" r="F35"/>
  <c i="1" r="AZ62"/>
  <c i="33" r="J33"/>
  <c i="1" r="AV89"/>
  <c r="AT89"/>
  <c i="8" r="J35"/>
  <c i="1" r="AV62"/>
  <c r="AT62"/>
  <c i="22" r="F35"/>
  <c i="1" r="AZ78"/>
  <c i="29" r="J33"/>
  <c i="1" r="AV85"/>
  <c r="AT85"/>
  <c i="5" r="J32"/>
  <c i="1" r="AG59"/>
  <c r="AN59"/>
  <c i="22" r="J32"/>
  <c i="1" r="AG78"/>
  <c i="3" r="F35"/>
  <c i="1" r="AZ57"/>
  <c i="20" r="J35"/>
  <c i="1" r="AV76"/>
  <c r="AT76"/>
  <c i="24" r="F35"/>
  <c i="1" r="AZ80"/>
  <c i="38" r="F33"/>
  <c i="1" r="AZ94"/>
  <c i="7" r="F35"/>
  <c i="1" r="AZ61"/>
  <c i="26" r="F35"/>
  <c i="1" r="AZ82"/>
  <c r="BD55"/>
  <c r="BD54"/>
  <c r="W33"/>
  <c i="4" r="J35"/>
  <c i="1" r="AV58"/>
  <c r="AT58"/>
  <c i="25" r="J35"/>
  <c i="1" r="AV81"/>
  <c r="AT81"/>
  <c r="BC68"/>
  <c r="AY68"/>
  <c i="14" r="F35"/>
  <c i="1" r="AZ69"/>
  <c i="27" r="F35"/>
  <c i="1" r="AZ83"/>
  <c i="37" r="J33"/>
  <c i="1" r="AV93"/>
  <c r="AT93"/>
  <c i="34" r="J33"/>
  <c i="1" r="AV90"/>
  <c r="AT90"/>
  <c i="9" r="F35"/>
  <c i="1" r="AZ63"/>
  <c i="10" r="F35"/>
  <c i="1" r="AZ64"/>
  <c i="13" r="J35"/>
  <c i="1" r="AV67"/>
  <c r="AT67"/>
  <c i="22" r="J35"/>
  <c i="1" r="AV78"/>
  <c r="AT78"/>
  <c i="6" r="F35"/>
  <c i="1" r="AZ60"/>
  <c i="12" r="F35"/>
  <c i="1" r="AZ66"/>
  <c i="30" r="F33"/>
  <c i="1" r="AZ86"/>
  <c i="35" r="F33"/>
  <c i="1" r="AZ91"/>
  <c r="BC55"/>
  <c r="AY55"/>
  <c i="12" r="J35"/>
  <c i="1" r="AV66"/>
  <c r="AT66"/>
  <c i="16" r="F35"/>
  <c i="1" r="AZ71"/>
  <c i="28" r="F35"/>
  <c i="1" r="AZ84"/>
  <c i="16" r="J35"/>
  <c i="1" r="AV71"/>
  <c r="AT71"/>
  <c i="26" r="J35"/>
  <c i="1" r="AV82"/>
  <c r="AT82"/>
  <c i="17" r="J35"/>
  <c i="1" r="AV72"/>
  <c r="AT72"/>
  <c i="37" r="F33"/>
  <c i="1" r="AZ93"/>
  <c i="11" r="F35"/>
  <c i="1" r="AZ65"/>
  <c i="32" r="J33"/>
  <c i="1" r="AV88"/>
  <c r="AT88"/>
  <c i="2" r="J35"/>
  <c i="1" r="AV56"/>
  <c r="AT56"/>
  <c r="BB55"/>
  <c r="AX55"/>
  <c i="9" r="J35"/>
  <c i="1" r="AV63"/>
  <c r="AT63"/>
  <c i="38" r="J33"/>
  <c i="1" r="AV94"/>
  <c r="AT94"/>
  <c i="23" r="F35"/>
  <c i="1" r="AZ79"/>
  <c i="34" r="F33"/>
  <c i="1" r="AZ90"/>
  <c i="7" l="1" r="P94"/>
  <c i="1" r="AU61"/>
  <c i="2" r="BK92"/>
  <c r="J92"/>
  <c r="J63"/>
  <c i="9" r="T97"/>
  <c i="7" r="R94"/>
  <c i="8" r="BK93"/>
  <c r="J93"/>
  <c i="10" r="J41"/>
  <c i="5" r="J41"/>
  <c i="22" r="J41"/>
  <c i="15" r="J41"/>
  <c i="30" r="J39"/>
  <c i="19" r="BK89"/>
  <c r="J89"/>
  <c i="2" r="J93"/>
  <c r="J64"/>
  <c i="6" r="BK91"/>
  <c r="J91"/>
  <c r="J63"/>
  <c i="16" r="J41"/>
  <c i="17" r="J90"/>
  <c r="J64"/>
  <c i="18" r="J41"/>
  <c i="23" r="J90"/>
  <c r="J64"/>
  <c i="24" r="BK90"/>
  <c r="J90"/>
  <c r="J63"/>
  <c i="27" r="BK88"/>
  <c r="J88"/>
  <c r="J63"/>
  <c i="32" r="BK82"/>
  <c r="J82"/>
  <c i="33" r="J86"/>
  <c r="J60"/>
  <c i="35" r="J86"/>
  <c r="J60"/>
  <c i="37" r="J94"/>
  <c r="J60"/>
  <c i="4" r="BK88"/>
  <c r="J88"/>
  <c i="5" r="J63"/>
  <c r="J92"/>
  <c r="J64"/>
  <c i="8" r="J94"/>
  <c r="J64"/>
  <c i="9" r="BK97"/>
  <c r="J97"/>
  <c i="10" r="J63"/>
  <c r="J90"/>
  <c r="J64"/>
  <c i="11" r="BK88"/>
  <c r="J88"/>
  <c i="14" r="BK91"/>
  <c r="J91"/>
  <c r="J63"/>
  <c i="20" r="J90"/>
  <c r="J64"/>
  <c i="25" r="BK90"/>
  <c r="J90"/>
  <c r="J63"/>
  <c i="26" r="BK91"/>
  <c r="J91"/>
  <c i="29" r="J85"/>
  <c r="J60"/>
  <c i="31" r="BK83"/>
  <c r="J83"/>
  <c r="J59"/>
  <c i="34" r="J85"/>
  <c r="J60"/>
  <c i="36" r="BK81"/>
  <c r="J81"/>
  <c r="J59"/>
  <c i="38" r="BK86"/>
  <c r="J86"/>
  <c r="J59"/>
  <c i="3" r="J90"/>
  <c r="J64"/>
  <c i="7" r="BK94"/>
  <c r="J94"/>
  <c r="J63"/>
  <c i="12" r="BK89"/>
  <c r="J89"/>
  <c i="21" r="BK89"/>
  <c r="J89"/>
  <c r="J63"/>
  <c i="22" r="J63"/>
  <c i="28" r="J94"/>
  <c r="J64"/>
  <c i="13" r="BK90"/>
  <c r="J90"/>
  <c r="J63"/>
  <c i="1" r="AN71"/>
  <c r="AN74"/>
  <c r="AN64"/>
  <c r="AN86"/>
  <c r="AN78"/>
  <c r="AU55"/>
  <c r="AZ73"/>
  <c r="AV73"/>
  <c r="AT73"/>
  <c i="20" r="J32"/>
  <c i="1" r="AG76"/>
  <c r="AN76"/>
  <c i="32" r="J30"/>
  <c i="1" r="AG88"/>
  <c r="AN88"/>
  <c i="34" r="J30"/>
  <c i="1" r="AG90"/>
  <c r="AN90"/>
  <c i="11" r="J32"/>
  <c i="1" r="AG65"/>
  <c r="AN65"/>
  <c r="AZ55"/>
  <c r="AV55"/>
  <c r="AT55"/>
  <c i="19" r="J32"/>
  <c i="1" r="AG75"/>
  <c r="AN75"/>
  <c i="28" r="J32"/>
  <c i="1" r="AG84"/>
  <c r="AN84"/>
  <c i="26" r="J32"/>
  <c i="1" r="AG82"/>
  <c r="AN82"/>
  <c r="AU68"/>
  <c i="17" r="J32"/>
  <c i="1" r="AG72"/>
  <c r="AN72"/>
  <c i="23" r="J32"/>
  <c i="1" r="AG79"/>
  <c r="AN79"/>
  <c i="9" r="J32"/>
  <c i="1" r="AG63"/>
  <c r="AN63"/>
  <c r="BA54"/>
  <c r="AW54"/>
  <c r="AK30"/>
  <c i="3" r="J32"/>
  <c i="1" r="AG57"/>
  <c r="AN57"/>
  <c r="BC54"/>
  <c r="W32"/>
  <c r="AU73"/>
  <c i="4" r="J32"/>
  <c i="1" r="AG58"/>
  <c r="AN58"/>
  <c r="AZ68"/>
  <c r="AV68"/>
  <c r="AT68"/>
  <c r="BB54"/>
  <c r="W31"/>
  <c i="8" r="J32"/>
  <c i="1" r="AG62"/>
  <c r="AN62"/>
  <c i="35" r="J30"/>
  <c i="1" r="AG91"/>
  <c r="AN91"/>
  <c i="29" r="J30"/>
  <c i="1" r="AG85"/>
  <c r="AN85"/>
  <c i="33" r="J30"/>
  <c i="1" r="AG89"/>
  <c r="AN89"/>
  <c i="37" r="J30"/>
  <c i="1" r="AG93"/>
  <c r="AN93"/>
  <c i="12" r="J32"/>
  <c i="1" r="AG66"/>
  <c r="AN66"/>
  <c i="4" l="1" r="J63"/>
  <c i="17" r="J41"/>
  <c i="19" r="J41"/>
  <c i="23" r="J41"/>
  <c i="26" r="J41"/>
  <c r="J63"/>
  <c i="28" r="J41"/>
  <c i="32" r="J39"/>
  <c r="J59"/>
  <c i="34" r="J39"/>
  <c i="37" r="J39"/>
  <c i="3" r="J41"/>
  <c i="11" r="J63"/>
  <c i="12" r="J41"/>
  <c i="19" r="J63"/>
  <c i="29" r="J39"/>
  <c i="33" r="J39"/>
  <c i="4" r="J41"/>
  <c i="8" r="J63"/>
  <c i="9" r="J41"/>
  <c r="J63"/>
  <c i="12" r="J63"/>
  <c i="35" r="J39"/>
  <c i="8" r="J41"/>
  <c i="11" r="J41"/>
  <c i="20" r="J41"/>
  <c i="1" r="AX54"/>
  <c i="14" r="J32"/>
  <c i="1" r="AG69"/>
  <c r="AN69"/>
  <c i="25" r="J32"/>
  <c i="1" r="AG81"/>
  <c r="AN81"/>
  <c i="31" r="J30"/>
  <c i="1" r="AG87"/>
  <c r="AN87"/>
  <c i="6" r="J32"/>
  <c i="1" r="AG60"/>
  <c r="AN60"/>
  <c i="27" r="J32"/>
  <c i="1" r="AG83"/>
  <c r="AN83"/>
  <c i="36" r="J30"/>
  <c i="1" r="AG92"/>
  <c r="AN92"/>
  <c i="13" r="J32"/>
  <c i="1" r="AG67"/>
  <c r="AN67"/>
  <c r="AY54"/>
  <c r="AZ54"/>
  <c r="W29"/>
  <c r="W30"/>
  <c r="AU54"/>
  <c i="24" r="J32"/>
  <c i="1" r="AG80"/>
  <c r="AN80"/>
  <c i="2" r="J32"/>
  <c i="1" r="AG56"/>
  <c r="AN56"/>
  <c i="7" r="J32"/>
  <c i="1" r="AG61"/>
  <c r="AN61"/>
  <c i="38" r="J30"/>
  <c i="1" r="AG94"/>
  <c r="AN94"/>
  <c i="21" r="J32"/>
  <c i="1" r="AG77"/>
  <c r="AN77"/>
  <c i="13" l="1" r="J41"/>
  <c i="25" r="J41"/>
  <c i="27" r="J41"/>
  <c i="7" r="J41"/>
  <c i="24" r="J41"/>
  <c i="31" r="J39"/>
  <c i="21" r="J41"/>
  <c i="2" r="J41"/>
  <c i="6" r="J41"/>
  <c i="14" r="J41"/>
  <c i="36" r="J39"/>
  <c i="38" r="J39"/>
  <c i="1" r="AG55"/>
  <c r="AN55"/>
  <c r="AG73"/>
  <c r="AN73"/>
  <c r="AG68"/>
  <c r="AN68"/>
  <c r="AV54"/>
  <c r="AK29"/>
  <c l="1" r="AG54"/>
  <c r="AT54"/>
  <c l="1" r="AN54"/>
  <c r="AK26"/>
  <c r="AK35"/>
</calcChain>
</file>

<file path=xl/sharedStrings.xml><?xml version="1.0" encoding="utf-8"?>
<sst xmlns="http://schemas.openxmlformats.org/spreadsheetml/2006/main">
  <si>
    <t>Export Komplet</t>
  </si>
  <si>
    <t>VZ</t>
  </si>
  <si>
    <t>2.0</t>
  </si>
  <si>
    <t>ZAMOK</t>
  </si>
  <si>
    <t>False</t>
  </si>
  <si>
    <t>{c3a9101a-e508-48bd-903d-71928b4841b8}</t>
  </si>
  <si>
    <t>0,01</t>
  </si>
  <si>
    <t>21</t>
  </si>
  <si>
    <t>15</t>
  </si>
  <si>
    <t>REKAPITULACE STAVBY</t>
  </si>
  <si>
    <t xml:space="preserve">v ---  níže se nacházejí doplnkové a pomocné údaje k sestavám  --- v</t>
  </si>
  <si>
    <t>Návod na vyplnění</t>
  </si>
  <si>
    <t>0,001</t>
  </si>
  <si>
    <t>Kód:</t>
  </si>
  <si>
    <t>2020-076-4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</si>
  <si>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</si>
  <si>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</si>
  <si>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Školní sklad FLD, trafostanice</t>
  </si>
  <si>
    <t>KSO:</t>
  </si>
  <si>
    <t/>
  </si>
  <si>
    <t>CC-CZ:</t>
  </si>
  <si>
    <t>Místo:</t>
  </si>
  <si>
    <t>Kamýcká 1176, Praha 6</t>
  </si>
  <si>
    <t>Datum:</t>
  </si>
  <si>
    <t>16. 10. 2020</t>
  </si>
  <si>
    <t>Zadavatel:</t>
  </si>
  <si>
    <t>IČ:</t>
  </si>
  <si>
    <t>ČZU v Praze, Kamýcká 1176, Praha 6</t>
  </si>
  <si>
    <t>DIČ:</t>
  </si>
  <si>
    <t>Uchazeč:</t>
  </si>
  <si>
    <t>Vyplň údaj</t>
  </si>
  <si>
    <t>Projektant:</t>
  </si>
  <si>
    <t>Ing. Vladimír Čapka, Gerstnerova 5/658, Praha 7</t>
  </si>
  <si>
    <t>True</t>
  </si>
  <si>
    <t>Zpracovatel:</t>
  </si>
  <si>
    <t>Ing. Dana Mlejnková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</si>
  <si>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</si>
  <si>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</si>
  <si>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</si>
  <si>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</si>
  <si>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</si>
  <si>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</si>
  <si>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</si>
  <si>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</si>
  <si>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</si>
  <si>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</si>
  <si>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</si>
  <si>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</si>
  <si>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</si>
  <si>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</si>
  <si>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</si>
  <si>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</si>
  <si>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</si>
  <si>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</si>
  <si>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</si>
  <si>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</si>
  <si>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</si>
  <si>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</si>
  <si>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</si>
  <si>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</si>
  <si>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</si>
  <si>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</si>
  <si>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</si>
  <si>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</si>
  <si>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</si>
  <si>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</si>
  <si>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</si>
  <si>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</si>
  <si>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</si>
  <si>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</si>
  <si>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</si>
  <si>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</si>
  <si>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</si>
  <si>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</si>
  <si>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</si>
  <si>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</si>
  <si>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2020-076-01</t>
  </si>
  <si>
    <t xml:space="preserve">SO-01 - Školní sklad   </t>
  </si>
  <si>
    <t>STA</t>
  </si>
  <si>
    <t>1</t>
  </si>
  <si>
    <t>{01a31b09-d059-4332-b071-7f1a45e97524}</t>
  </si>
  <si>
    <t>2</t>
  </si>
  <si>
    <t>/</t>
  </si>
  <si>
    <t>2020-076-01-01</t>
  </si>
  <si>
    <t xml:space="preserve">SO-01-01 zemní práce a základy   </t>
  </si>
  <si>
    <t>Soupis</t>
  </si>
  <si>
    <t>{373511a0-e1bf-49c0-8fd1-4e8ea197bde6}</t>
  </si>
  <si>
    <t>2020-076-01-02</t>
  </si>
  <si>
    <t xml:space="preserve">SO-01-02 stěny      </t>
  </si>
  <si>
    <t>{2c5a2bb7-7da9-4366-9ffc-e5293e4c7c87}</t>
  </si>
  <si>
    <t>2020-076-01-03</t>
  </si>
  <si>
    <t xml:space="preserve">SO-01-03 strop  </t>
  </si>
  <si>
    <t>{49a83189-0c3d-48f8-bba4-755b872fd5f4}</t>
  </si>
  <si>
    <t>2020-076-01-04</t>
  </si>
  <si>
    <t>SO-01-04 střecha a atika</t>
  </si>
  <si>
    <t>{85602aa3-79cf-4e88-8b8c-22d3227bc437}</t>
  </si>
  <si>
    <t>2020-076-01-05</t>
  </si>
  <si>
    <t xml:space="preserve">SO-01-05 okna, dveře   </t>
  </si>
  <si>
    <t>{93bcf9eb-9f49-49a0-8913-341d704214dd}</t>
  </si>
  <si>
    <t>2020-076-01-06</t>
  </si>
  <si>
    <t xml:space="preserve">SO-01-06 podlaha </t>
  </si>
  <si>
    <t>{a74ef9df-ab16-460d-a7d6-b903b52dbe1d}</t>
  </si>
  <si>
    <t>2020-076-01-07</t>
  </si>
  <si>
    <t xml:space="preserve">SO-01-07 vnitřní povrchy -omítky, malby </t>
  </si>
  <si>
    <t>{86d3e06b-1b8f-46df-9af2-d149737039c1}</t>
  </si>
  <si>
    <t>2020-076-01-08</t>
  </si>
  <si>
    <t xml:space="preserve">SO-01-08 omítky vnější- fasáda    </t>
  </si>
  <si>
    <t>{1b5657ed-ff75-4108-a047-50ea4af9ae69}</t>
  </si>
  <si>
    <t>2020-076-01-09</t>
  </si>
  <si>
    <t xml:space="preserve">SO-01-09 okapový chodník   </t>
  </si>
  <si>
    <t>{2e6f61aa-dfea-40f7-bcaf-c2acddc45762}</t>
  </si>
  <si>
    <t>2020-076-01-10</t>
  </si>
  <si>
    <t xml:space="preserve">SO-01-10 -  klempířské kce</t>
  </si>
  <si>
    <t>{6f10f497-e17d-4f86-832c-8c99bffe61a6}</t>
  </si>
  <si>
    <t>2020-076-01-11</t>
  </si>
  <si>
    <t>SO-01-11 zámečnické kce</t>
  </si>
  <si>
    <t>{cd551e68-d39b-4c16-ad63-c11b956d8d28}</t>
  </si>
  <si>
    <t>2020-076-01-12</t>
  </si>
  <si>
    <t xml:space="preserve">SO-01-12  interiér </t>
  </si>
  <si>
    <t>{3a2261b0-654d-4c67-8318-923b12961ef2}</t>
  </si>
  <si>
    <t>2020-076-02</t>
  </si>
  <si>
    <t xml:space="preserve">SO-02 - Trafostanice   </t>
  </si>
  <si>
    <t>{88a60f8a-2822-4b6b-85a2-f6823aa00c76}</t>
  </si>
  <si>
    <t>2020-076-02-01</t>
  </si>
  <si>
    <t xml:space="preserve">SO-02 - Trafostanice- zemní práce   </t>
  </si>
  <si>
    <t>{ecab6757-0a0f-4299-9558-f1e258af67af}</t>
  </si>
  <si>
    <t>2020-076-02-02</t>
  </si>
  <si>
    <t>{5d6e4dac-870e-47f8-b0b6-23e673f20534}</t>
  </si>
  <si>
    <t>2020-076-02-03</t>
  </si>
  <si>
    <t>SO-02 - Trafostanice - střecha skladba D2</t>
  </si>
  <si>
    <t>{8c771edc-756c-493c-92c3-6a2737c1556d}</t>
  </si>
  <si>
    <t>2020-076-02-04</t>
  </si>
  <si>
    <t xml:space="preserve">SO-02 - Trafostanice - klempířské kce  </t>
  </si>
  <si>
    <t>{1a998978-621c-401c-8167-8046f1a39cba}</t>
  </si>
  <si>
    <t>2020-076-03</t>
  </si>
  <si>
    <t xml:space="preserve">SO-03 - Sítě, venkovní objekty  </t>
  </si>
  <si>
    <t>{3adcd5c9-fb09-4e94-8c95-2bcef5afd4ae}</t>
  </si>
  <si>
    <t>2020-076-03-01</t>
  </si>
  <si>
    <t xml:space="preserve">SO-03-01 přípojka nn   </t>
  </si>
  <si>
    <t>{05d5cb9e-12a2-4569-af65-d23ee2686e1e}</t>
  </si>
  <si>
    <t>2020-076-03-02</t>
  </si>
  <si>
    <t xml:space="preserve">SO-03-02 napojení trafostanice na VN – na areálový rozvod VN    </t>
  </si>
  <si>
    <t>{8997d9d0-9ec1-4c54-bcb1-dab35508a042}</t>
  </si>
  <si>
    <t>2020-076-03-03</t>
  </si>
  <si>
    <t xml:space="preserve">SO-03-03 přípojka vody pro sklad  </t>
  </si>
  <si>
    <t>{0b411a7b-13dd-4940-9a98-a5ab2da2e94c}</t>
  </si>
  <si>
    <t>2020-076-03-04</t>
  </si>
  <si>
    <t>SO-03-04 přípojka splaškové kanalizace</t>
  </si>
  <si>
    <t>{2fb59ea0-5902-485c-ad51-b6ab9e72ab7f}</t>
  </si>
  <si>
    <t>2020-076-03-05</t>
  </si>
  <si>
    <t xml:space="preserve">SO-03-05 datová přípojka pro školní sklad </t>
  </si>
  <si>
    <t>{2abc7f02-9fc4-441b-92d4-144ca72db15e}</t>
  </si>
  <si>
    <t>2020-076-03-06</t>
  </si>
  <si>
    <t xml:space="preserve">SO-03-06 přípojka dešťové kanalizace </t>
  </si>
  <si>
    <t>{a216ec77-b549-4317-98ef-82e2d8ad0baa}</t>
  </si>
  <si>
    <t>2020-076-03-07</t>
  </si>
  <si>
    <t xml:space="preserve">SO-03-07 přeložka vodovodní přípojky pro závlahu   </t>
  </si>
  <si>
    <t>{66fb667b-c0e3-40ef-ab05-5ecf24aaefd5}</t>
  </si>
  <si>
    <t>2020-076-03-08</t>
  </si>
  <si>
    <t xml:space="preserve">SO-03-08 přeložka optického kabelu T-Mobile </t>
  </si>
  <si>
    <t>{9daa62ea-95b5-499b-83b6-c1026254f818}</t>
  </si>
  <si>
    <t>2020-076-03-09</t>
  </si>
  <si>
    <t>SO-03-09 manipulační plocha</t>
  </si>
  <si>
    <t>{591b7735-c081-4671-8207-0f38b273d6c9}</t>
  </si>
  <si>
    <t>2020-076-03-13</t>
  </si>
  <si>
    <t>SO-01-10 provizorní příjezdová komunikace</t>
  </si>
  <si>
    <t>{d2e11177-30b6-4342-be28-f1ab0a1bc1a0}</t>
  </si>
  <si>
    <t>2020-076-03-14</t>
  </si>
  <si>
    <t xml:space="preserve">SO-01-11 zelená plocha </t>
  </si>
  <si>
    <t>{a38438b3-1c98-47ce-b069-b133400386cc}</t>
  </si>
  <si>
    <t>2020-076-04</t>
  </si>
  <si>
    <t xml:space="preserve">SO-04 - vsakovací objekt    </t>
  </si>
  <si>
    <t>{92310514-a356-463c-a543-992fa88d09da}</t>
  </si>
  <si>
    <t>2020-076-05</t>
  </si>
  <si>
    <t>PBŘ</t>
  </si>
  <si>
    <t>{3eece93e-040e-4628-b4c1-7c64f0a06693}</t>
  </si>
  <si>
    <t>2020-076-06</t>
  </si>
  <si>
    <t xml:space="preserve">ZTI - vnitřní voda, kanalizace, zař.předměty   </t>
  </si>
  <si>
    <t>{edbcbf74-ac01-4352-9c3a-39d49c6f1d87}</t>
  </si>
  <si>
    <t>2020-076-07</t>
  </si>
  <si>
    <t>VZT a RTCH</t>
  </si>
  <si>
    <t>{804ff4a2-775e-43f5-9ab7-eed099044e68}</t>
  </si>
  <si>
    <t>2020-076-08</t>
  </si>
  <si>
    <t>MaR</t>
  </si>
  <si>
    <t>{89b44478-db11-4528-9db5-dd647b0f6c29}</t>
  </si>
  <si>
    <t>2020-076-09</t>
  </si>
  <si>
    <t xml:space="preserve">Slaboproud - EKV,PZTS,CCTV </t>
  </si>
  <si>
    <t>{9eb9ee9c-b8aa-452b-bf25-eff4dbafad78}</t>
  </si>
  <si>
    <t>2020-076-10</t>
  </si>
  <si>
    <t>Silnoproud</t>
  </si>
  <si>
    <t>{972ffb48-492e-427c-adca-6818513200f6}</t>
  </si>
  <si>
    <t>2020-076-11</t>
  </si>
  <si>
    <t>Slaboproud - EPS</t>
  </si>
  <si>
    <t>{d9ac53e9-63b0-410c-98c7-7e94a496fd22}</t>
  </si>
  <si>
    <t>2020-076-12</t>
  </si>
  <si>
    <t>Multikanál</t>
  </si>
  <si>
    <t>{075a8ddb-8205-42bc-a05b-de8dd19ef629}</t>
  </si>
  <si>
    <t>2020-076-13</t>
  </si>
  <si>
    <t xml:space="preserve">VRN - vedlejší rozpočtové náklady </t>
  </si>
  <si>
    <t>{1df0d96b-f0c8-4df3-8ac7-1fc5e74da854}</t>
  </si>
  <si>
    <t>KRYCÍ LIST SOUPISU PRACÍ</t>
  </si>
  <si>
    <t>Objekt:</t>
  </si>
  <si>
    <t xml:space="preserve">2020-076-01 - SO-01 - Školní sklad   </t>
  </si>
  <si>
    <t>Soupis:</t>
  </si>
  <si>
    <t xml:space="preserve">2020-076-01-01 - SO-01-01 zemní práce a základy   </t>
  </si>
  <si>
    <t xml:space="preserve">Zpracováno dle metodiky ÚRS s maximálním zatříděním položek (popisu činností) dle Třídníku stavebních konstrukcí a prací. Použita databáze směrných cen 2020/II. Položky, které databáze neobsahuje, oceněny dle brutto ceníků příslušných dodavatelů. Veškeré názvy jednotlivých zařízení jsou uvedeny pouze pro určení technické úrovně a provozních parametrů. Ve všech případech lze použít i jiná než navržená zařízení, která mají podobnou nebo minimálně stejnou kvalitu, účinnost a výkon, parametry použití, ev. hlučnost (která bezpodmínečně splňuje platné hygienické normy).  Celková množství u jednotlivých položek (kusy, metry) byla odměřena a sečtena ručně a digitálně z výkresů.</t>
  </si>
  <si>
    <t>REKAPITULACE ČLENĚNÍ SOUPISU PRACÍ</t>
  </si>
  <si>
    <t>Kód dílu - Popis</t>
  </si>
  <si>
    <t>Cena celkem [CZK]</t>
  </si>
  <si>
    <t>-1</t>
  </si>
  <si>
    <t xml:space="preserve">HSV -   Práce a dodávky HSV</t>
  </si>
  <si>
    <t xml:space="preserve">    1 - Zemní práce</t>
  </si>
  <si>
    <t xml:space="preserve">    2 - Zakládání</t>
  </si>
  <si>
    <t xml:space="preserve">    6 - Úpravy povrchů, podlahy a osazování výplní</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</si>
  <si>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</si>
  <si>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</si>
  <si>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</si>
  <si>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</si>
  <si>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</si>
  <si>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</si>
  <si>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</si>
  <si>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</si>
  <si>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</si>
  <si>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</si>
  <si>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</si>
  <si>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</si>
  <si>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</si>
  <si>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</si>
  <si>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</si>
  <si>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</si>
  <si>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</si>
  <si>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 xml:space="preserve">  Práce a dodávky HSV</t>
  </si>
  <si>
    <t>ROZPOCET</t>
  </si>
  <si>
    <t>Zemní práce</t>
  </si>
  <si>
    <t>K</t>
  </si>
  <si>
    <t>121151113</t>
  </si>
  <si>
    <t>Sejmutí ornice strojně při souvislé ploše přes 100 do 500 m2, tl. vrstvy do 200 mm</t>
  </si>
  <si>
    <t>m2</t>
  </si>
  <si>
    <t>CS ÚRS 2020 02</t>
  </si>
  <si>
    <t>4</t>
  </si>
  <si>
    <t>-473254493</t>
  </si>
  <si>
    <t>122211101</t>
  </si>
  <si>
    <t>Odkopávky a prokopávky ručně zapažené i nezapažené v hornině třídy těžitelnosti I skupiny 3</t>
  </si>
  <si>
    <t>m3</t>
  </si>
  <si>
    <t>-1918652563</t>
  </si>
  <si>
    <t>3</t>
  </si>
  <si>
    <t>131251204</t>
  </si>
  <si>
    <t>Hloubení zapažených jam a zářezů strojně s urovnáním dna do předepsaného profilu a spádu v hornině třídy těžitelnosti I skupiny 3 přes 100 do 500 m3</t>
  </si>
  <si>
    <t>1381883533</t>
  </si>
  <si>
    <t>132212111</t>
  </si>
  <si>
    <t>Hloubení rýh šířky do 800 mm ručně zapažených i nezapažených, s urovnáním dna do předepsaného profilu a spádu v hornině třídy těžitelnosti I skupiny 3 soudržných</t>
  </si>
  <si>
    <t>-1887497999</t>
  </si>
  <si>
    <t>5</t>
  </si>
  <si>
    <t>151101201</t>
  </si>
  <si>
    <t>Zřízení pažení stěn výkopu bez rozepření nebo vzepření příložné, hloubky do 4 m</t>
  </si>
  <si>
    <t>-980566402</t>
  </si>
  <si>
    <t>6</t>
  </si>
  <si>
    <t>151101211</t>
  </si>
  <si>
    <t>Odstranění pažení stěn výkopu bez rozepření nebo vzepření s uložením pažin na vzdálenost do 3 m od okraje výkopu příložné, hloubky do 4 m</t>
  </si>
  <si>
    <t>-391057324</t>
  </si>
  <si>
    <t>7</t>
  </si>
  <si>
    <t>161102111</t>
  </si>
  <si>
    <t>Svislé přemístění výkopku z kamenouhelných hlušin celková hloubka výkopu přes 1,0 do 2,5 m</t>
  </si>
  <si>
    <t>-1203197997</t>
  </si>
  <si>
    <t>8</t>
  </si>
  <si>
    <t>167151111.1</t>
  </si>
  <si>
    <t>Nakládání, skládání a překládání neulehlého výkopku nebo sypaniny strojně nakládání, množství přes 100 m3, z hornin třídy těžitelnosti I, skupiny 1 až 3- pro obsyp z dočasné skládky</t>
  </si>
  <si>
    <t>-1790085281</t>
  </si>
  <si>
    <t>9</t>
  </si>
  <si>
    <t>162251101</t>
  </si>
  <si>
    <t>Vodorovné přemístění výkopku nebo sypaniny po suchu na obvyklém dopravním prostředku, bez naložení výkopku, avšak se složením bez rozhrnutí z horniny třídy těžitelnosti I skupiny 1 až 3 na vzdálenost do 20 m- na dočasnou skládku ( určeno pro obsyp)</t>
  </si>
  <si>
    <t>-1962883715</t>
  </si>
  <si>
    <t>10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</si>
  <si>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</si>
  <si>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</si>
  <si>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-1245632209</t>
  </si>
  <si>
    <t>11</t>
  </si>
  <si>
    <t>167151111</t>
  </si>
  <si>
    <t>Nakládání, skládání a překládání neulehlého výkopku nebo sypaniny strojně nakládání, množství přes 100 m3, z hornin třídy těžitelnosti I, skupiny 1 až 3- pro odvoz na skládku</t>
  </si>
  <si>
    <t>810024271</t>
  </si>
  <si>
    <t>12</t>
  </si>
  <si>
    <t>171201201</t>
  </si>
  <si>
    <t>Uložení sypaniny na skládky nebo meziskládky bez hutnění s upravením uložené sypaniny do předepsaného tvaru</t>
  </si>
  <si>
    <t>-691179401</t>
  </si>
  <si>
    <t>13</t>
  </si>
  <si>
    <t>171201221</t>
  </si>
  <si>
    <t>Poplatek za uložení stavebního odpadu na skládce (skládkovné) zeminy a kamení zatříděného do Katalogu odpadů pod kódem 17 05 04</t>
  </si>
  <si>
    <t>t</t>
  </si>
  <si>
    <t>-568299527</t>
  </si>
  <si>
    <t>14</t>
  </si>
  <si>
    <t>174101101</t>
  </si>
  <si>
    <t>Zásyp sypaninou z jakékoliv horniny strojně s uložením výkopku ve vrstvách se zhutněním jam, šachet, rýh nebo kolem objektů v těchto vykopávkách</t>
  </si>
  <si>
    <t>1608977284</t>
  </si>
  <si>
    <t>181351103</t>
  </si>
  <si>
    <t>Rozprostření a urovnání ornice v rovině nebo ve svahu sklonu do 1:5 strojně při souvislé ploše přes 100 do 500 m2, tl. vrstvy do 200 mm</t>
  </si>
  <si>
    <t>89869698</t>
  </si>
  <si>
    <t>Zakládání</t>
  </si>
  <si>
    <t>16</t>
  </si>
  <si>
    <t>213141111</t>
  </si>
  <si>
    <t>Zřízení vrstvy z geotextilie filtrační, separační, odvodňovací, ochranné, výztužné nebo protierozní v rovině nebo ve sklonu do 1:5, šířky do 3 m</t>
  </si>
  <si>
    <t>-1485851428</t>
  </si>
  <si>
    <t>17</t>
  </si>
  <si>
    <t>M</t>
  </si>
  <si>
    <t>69311068</t>
  </si>
  <si>
    <t>geotextilie netkaná separační, ochranná, filtrační, drenážní PP 300g/m2</t>
  </si>
  <si>
    <t>-1962275670</t>
  </si>
  <si>
    <t>18</t>
  </si>
  <si>
    <t>215901101</t>
  </si>
  <si>
    <t>Zhutnění podloží pod násypy z rostlé horniny třídy těžitelnosti I a II, skupiny 1 až 4 z hornin soudružných a nesoudržných</t>
  </si>
  <si>
    <t>625994277</t>
  </si>
  <si>
    <t>19</t>
  </si>
  <si>
    <t>273321311</t>
  </si>
  <si>
    <t>Základy z betonu železového (bez výztuže) desky z betonu bez zvláštních nároků na prostředí tř. C 16/20</t>
  </si>
  <si>
    <t>1436519824</t>
  </si>
  <si>
    <t>20</t>
  </si>
  <si>
    <t>273321511</t>
  </si>
  <si>
    <t>Základy z betonu železového (bez výztuže) desky z betonu bez zvláštních nároků na prostředí tř. C 25/30</t>
  </si>
  <si>
    <t>79074407</t>
  </si>
  <si>
    <t>273351121</t>
  </si>
  <si>
    <t>Bednění základů desek zřízení</t>
  </si>
  <si>
    <t>390797128</t>
  </si>
  <si>
    <t>22</t>
  </si>
  <si>
    <t>273351122</t>
  </si>
  <si>
    <t>Bednění základů desek odstranění</t>
  </si>
  <si>
    <t>2131238229</t>
  </si>
  <si>
    <t>23</t>
  </si>
  <si>
    <t>273361821</t>
  </si>
  <si>
    <t>Výztuž základů desek z betonářské oceli 10 505 (R) nebo BSt 500</t>
  </si>
  <si>
    <t>-12767634</t>
  </si>
  <si>
    <t>24</t>
  </si>
  <si>
    <t>273362021</t>
  </si>
  <si>
    <t>Výztuž základů desek ze svařovaných sítí z drátů typu KARI</t>
  </si>
  <si>
    <t>2096135914</t>
  </si>
  <si>
    <t>25</t>
  </si>
  <si>
    <t>274321511</t>
  </si>
  <si>
    <t>Základy z betonu železového (bez výztuže) pasy z betonu bez zvláštních nároků na prostředí tř. C 25/30</t>
  </si>
  <si>
    <t>1910171163</t>
  </si>
  <si>
    <t>26</t>
  </si>
  <si>
    <t>274351121</t>
  </si>
  <si>
    <t>Bednění základů pasů rovné zřízení</t>
  </si>
  <si>
    <t>-1270553480</t>
  </si>
  <si>
    <t>27</t>
  </si>
  <si>
    <t>274351122</t>
  </si>
  <si>
    <t>Bednění základů pasů rovné odstranění</t>
  </si>
  <si>
    <t>738009552</t>
  </si>
  <si>
    <t>28</t>
  </si>
  <si>
    <t>274361821</t>
  </si>
  <si>
    <t>Výztuž základů pasů z betonářské oceli 10 505 (R) nebo BSt 500</t>
  </si>
  <si>
    <t>476419706</t>
  </si>
  <si>
    <t>Úpravy povrchů, podlahy a osazování výplní</t>
  </si>
  <si>
    <t>29</t>
  </si>
  <si>
    <t>631311114</t>
  </si>
  <si>
    <t>Mazanina z betonu prostého bez zvýšených nároků na prostředí tl. přes 50 do 80 mm tř. C 16/20</t>
  </si>
  <si>
    <t>90474236</t>
  </si>
  <si>
    <t>30</t>
  </si>
  <si>
    <t>631319011</t>
  </si>
  <si>
    <t>Příplatek k cenám mazanin za úpravu povrchu mazaniny přehlazením, mazanina tl. přes 50 do 80 mm</t>
  </si>
  <si>
    <t>999120659</t>
  </si>
  <si>
    <t>31</t>
  </si>
  <si>
    <t>631351101</t>
  </si>
  <si>
    <t>Bednění v podlahách rýh a hran zřízení</t>
  </si>
  <si>
    <t>-1405317902</t>
  </si>
  <si>
    <t>998</t>
  </si>
  <si>
    <t>Přesun hmot</t>
  </si>
  <si>
    <t>32</t>
  </si>
  <si>
    <t>998012021</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</si>
  <si>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</si>
  <si>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1700556959</t>
  </si>
  <si>
    <t>PSV</t>
  </si>
  <si>
    <t>Práce a dodávky PSV</t>
  </si>
  <si>
    <t>711</t>
  </si>
  <si>
    <t>Izolace proti vodě, vlhkosti a plynům</t>
  </si>
  <si>
    <t>33</t>
  </si>
  <si>
    <t>711111001</t>
  </si>
  <si>
    <t>Provedení izolace proti zemní vlhkosti natěradly a tmely za studena na ploše vodorovné V nátěrem penetračním</t>
  </si>
  <si>
    <t>195654979</t>
  </si>
  <si>
    <t>34</t>
  </si>
  <si>
    <t>111631500</t>
  </si>
  <si>
    <t>lak penetrační asfaltový</t>
  </si>
  <si>
    <t>1411061983</t>
  </si>
  <si>
    <t>35</t>
  </si>
  <si>
    <t>711112001</t>
  </si>
  <si>
    <t>Provedení izolace proti zemní vlhkosti natěradly a tmely za studena na ploše svislé S nátěrem penetračním</t>
  </si>
  <si>
    <t>333443557</t>
  </si>
  <si>
    <t>36</t>
  </si>
  <si>
    <t>11163150</t>
  </si>
  <si>
    <t>-2006518448</t>
  </si>
  <si>
    <t>37</t>
  </si>
  <si>
    <t>711141559</t>
  </si>
  <si>
    <t>Provedení izolace proti zemní vlhkosti pásy přitavením NAIP na ploše vodorovné V</t>
  </si>
  <si>
    <t>1715657091</t>
  </si>
  <si>
    <t>38</t>
  </si>
  <si>
    <t>62836110</t>
  </si>
  <si>
    <t>pás asfaltový natavitelný oxidovaný tl 4,0mm s vložkou z hliníkové fólie / hliníkové fólie s textilií, se spalitelnou PE folií nebo jemnozrnným minerálním posypem</t>
  </si>
  <si>
    <t>-312334044</t>
  </si>
  <si>
    <t>39</t>
  </si>
  <si>
    <t>711142559</t>
  </si>
  <si>
    <t>Provedení izolace proti zemní vlhkosti pásy přitavením NAIP na ploše svislé S</t>
  </si>
  <si>
    <t>-1946004372</t>
  </si>
  <si>
    <t>40</t>
  </si>
  <si>
    <t>848573208</t>
  </si>
  <si>
    <t>41</t>
  </si>
  <si>
    <t>711161215</t>
  </si>
  <si>
    <t>Izolace proti zemní vlhkosti a beztlakové vodě nopovými fóliemi na ploše svislé S vrstva ochranná, odvětrávací a drenážní výška nopku 20,0 mm, tl. fólie do 1,0 mm</t>
  </si>
  <si>
    <t>-1796156745</t>
  </si>
  <si>
    <t>42</t>
  </si>
  <si>
    <t>711192101</t>
  </si>
  <si>
    <t>Provedení izolace proti zemní vlhkosti hydroizolační stěrkou na ploše svislé S jednovrstvá na betonu</t>
  </si>
  <si>
    <t>957612298</t>
  </si>
  <si>
    <t>43</t>
  </si>
  <si>
    <t>11163003</t>
  </si>
  <si>
    <t>stěrka hydroizolační asfaltová jednosložková plněná polystyrénem do spodní stavby</t>
  </si>
  <si>
    <t>kg</t>
  </si>
  <si>
    <t>-925021691</t>
  </si>
  <si>
    <t>44</t>
  </si>
  <si>
    <t>998711101</t>
  </si>
  <si>
    <t>Přesun hmot pro izolace proti vodě, vlhkosti a plynům stanovený z hmotnosti přesunovaného materiálu vodorovná dopravní vzdálenost do 50 m v objektech výšky do 6 m</t>
  </si>
  <si>
    <t>-913877502</t>
  </si>
  <si>
    <t>45</t>
  </si>
  <si>
    <t>998711181</t>
  </si>
  <si>
    <t>Přesun hmot pro izolace proti vodě, vlhkosti a plynům stanovený z hmotnosti přesunovaného materiálu Příplatek k cenám za přesun prováděný bez použití mechanizace pro jakoukoliv výšku objektu</t>
  </si>
  <si>
    <t>351526837</t>
  </si>
  <si>
    <t xml:space="preserve">2020-076-01-02 - SO-01-02 stěny      </t>
  </si>
  <si>
    <t xml:space="preserve">    3 - Svislé a kompletní konstrukce</t>
  </si>
  <si>
    <t xml:space="preserve">    4 - Vodorovné konstrukce</t>
  </si>
  <si>
    <t>Svislé a kompletní konstrukce</t>
  </si>
  <si>
    <t>311321411</t>
  </si>
  <si>
    <t>Nadzákladové zdi z betonu železového (bez výztuže) nosné bez zvláštních nároků na vliv prostředí tř. C 25/30</t>
  </si>
  <si>
    <t>1992573003</t>
  </si>
  <si>
    <t>311351121</t>
  </si>
  <si>
    <t>Bednění nadzákladových zdí nosných rovné oboustranné za každou stranu zřízení</t>
  </si>
  <si>
    <t>-254194820</t>
  </si>
  <si>
    <t>311351122</t>
  </si>
  <si>
    <t>Bednění nadzákladových zdí nosných rovné oboustranné za každou stranu odstranění</t>
  </si>
  <si>
    <t>1689152235</t>
  </si>
  <si>
    <t>311361821</t>
  </si>
  <si>
    <t>Výztuž nadzákladových zdí nosných svislých nebo odkloněných od svislice, rovných nebo oblých z betonářské oceli 10 505 (R) nebo BSt 500</t>
  </si>
  <si>
    <t>1419795870</t>
  </si>
  <si>
    <t>317941121</t>
  </si>
  <si>
    <t>Osazování ocelových válcovaných nosníků na zdivu I nebo IE nebo U nebo UE nebo L do č. 12 nebo výšky do 120 mm</t>
  </si>
  <si>
    <t>-785017192</t>
  </si>
  <si>
    <t>13010420</t>
  </si>
  <si>
    <t xml:space="preserve">úhelník ocelový rovnostranný jakost 11 375 50x50x5mm- 9Z -Dvojice válcovaných profilů L 50/50/5 - dl. 1200 mm, jako překlad nad otvor v příčce, pro osazení hydrantové skříhě , profily L budou do tvárnic zapuštěny do líce,  profil bude přetažen perlinkou s tmelem</t>
  </si>
  <si>
    <t>23497689</t>
  </si>
  <si>
    <t>342272215</t>
  </si>
  <si>
    <t>Příčky z pórobetonových tvárnic hladkých na tenké maltové lože objemová hmotnost do 500 kg/m3, tloušťka příčky 75 mm</t>
  </si>
  <si>
    <t>349326144</t>
  </si>
  <si>
    <t>342272235</t>
  </si>
  <si>
    <t>Příčky z pórobetonových tvárnic hladkých na tenké maltové lože objemová hmotnost do 500 kg/m3, tloušťka příčky 125 mm</t>
  </si>
  <si>
    <t>-838333765</t>
  </si>
  <si>
    <t>Vodorovné konstrukce</t>
  </si>
  <si>
    <t>413352115</t>
  </si>
  <si>
    <t>Podpěrná konstrukce nosníků a průvlaků výšky podepření do 4 m výšky nosníku (po spodní hranu stropní desky) přes 100 cm zřízení</t>
  </si>
  <si>
    <t>-1807074786</t>
  </si>
  <si>
    <t>413352116</t>
  </si>
  <si>
    <t>Podpěrná konstrukce nosníků a průvlaků výšky podepření do 4 m výšky nosníku (po spodní hranu stropní desky) přes 100 cm odstranění</t>
  </si>
  <si>
    <t>440988468</t>
  </si>
  <si>
    <t>-874342405</t>
  </si>
  <si>
    <t xml:space="preserve">2020-076-01-03 - SO-01-03 strop  </t>
  </si>
  <si>
    <t>411321414</t>
  </si>
  <si>
    <t>Stropy z betonu železového (bez výztuže) stropů deskových, plochých střech, desek balkonových, desek hřibových stropů včetně hlavic hřibových sloupů tř. C 25/30</t>
  </si>
  <si>
    <t>1520817713</t>
  </si>
  <si>
    <t>411351011</t>
  </si>
  <si>
    <t>Bednění stropních konstrukcí - bez podpěrné konstrukce desek tloušťky stropní desky přes 5 do 25 cm zřízení</t>
  </si>
  <si>
    <t>-634971150</t>
  </si>
  <si>
    <t>411351012</t>
  </si>
  <si>
    <t>Bednění stropních konstrukcí - bez podpěrné konstrukce desek tloušťky stropní desky přes 5 do 25 cm odstranění</t>
  </si>
  <si>
    <t>1699902303</t>
  </si>
  <si>
    <t>411354313</t>
  </si>
  <si>
    <t>Podpěrná konstrukce stropů - desek, kleneb a skořepin výška podepření do 4 m tloušťka stropu přes 15 do 25 cm zřízení</t>
  </si>
  <si>
    <t>729270556</t>
  </si>
  <si>
    <t>411354314</t>
  </si>
  <si>
    <t>Podpěrná konstrukce stropů - desek, kleneb a skořepin výška podepření do 4 m tloušťka stropu přes 15 do 25 cm odstranění</t>
  </si>
  <si>
    <t>1137116744</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</si>
  <si>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</si>
  <si>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</si>
  <si>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-866621997</t>
  </si>
  <si>
    <t>1795601941</t>
  </si>
  <si>
    <t>2020-076-01-04 - SO-01-04 střecha a atika</t>
  </si>
  <si>
    <t xml:space="preserve">    712 - Povlakové krytiny</t>
  </si>
  <si>
    <t xml:space="preserve">    713 - Izolace tepelné</t>
  </si>
  <si>
    <t>1164626217</t>
  </si>
  <si>
    <t>497572513</t>
  </si>
  <si>
    <t>-1200152868</t>
  </si>
  <si>
    <t>2065354694</t>
  </si>
  <si>
    <t>-1264571519</t>
  </si>
  <si>
    <t>712</t>
  </si>
  <si>
    <t>Povlakové krytiny</t>
  </si>
  <si>
    <t>712311101</t>
  </si>
  <si>
    <t>Provedení povlakové krytiny střech plochých do 10° natěradly a tmely za studena nátěrem lakem penetračním nebo asfaltovým</t>
  </si>
  <si>
    <t>-1096354106</t>
  </si>
  <si>
    <t>1493986933</t>
  </si>
  <si>
    <t>712331111</t>
  </si>
  <si>
    <t>Provedení povlakové krytiny střech plochých do 10° pásy na sucho podkladní samolepící asfaltový pás</t>
  </si>
  <si>
    <t>537379779</t>
  </si>
  <si>
    <t>62856008</t>
  </si>
  <si>
    <t>pás asfaltový samolepicí modifikovaný SBS tl 2,6mm s vložkou z hliníkové fólie, hliníkové fólie s textilií, spalitelnou fólií nebo jemnozrnným minerálním posypem nebo textilií na horním povrchu</t>
  </si>
  <si>
    <t>331430019</t>
  </si>
  <si>
    <t>712363001.R</t>
  </si>
  <si>
    <t>Provedení povlakové krytiny střech plochých do 10° fólií termoplastickou mPVC (měkčené PVC) rozvinutí a natažení fólie v ploše a kotvením</t>
  </si>
  <si>
    <t>1544230876</t>
  </si>
  <si>
    <t>28322014</t>
  </si>
  <si>
    <t>fólie hydroizolační střešní mPVC mechanicky kotvená tl 1,2mm šedá</t>
  </si>
  <si>
    <t>1843909653</t>
  </si>
  <si>
    <t>712771001</t>
  </si>
  <si>
    <t>Provedení separační nebo kluzné vrstvy vegetační střechy z fólií kladených volně s přesahem, sklon střechy do 5°</t>
  </si>
  <si>
    <t>-1056167109</t>
  </si>
  <si>
    <t>69334002</t>
  </si>
  <si>
    <t>textilie ochranná vegetačních střech 300g/m2</t>
  </si>
  <si>
    <t>1970196098</t>
  </si>
  <si>
    <t>712771101</t>
  </si>
  <si>
    <t>Provedení ochranné vrstvy vegetační střechy proti prorůstání kořenů, proti mechanickému poškození hydroizolace z textilií nebo rohoží volně kladených s přesahem, sklon střechy do 5°</t>
  </si>
  <si>
    <t>1679249723</t>
  </si>
  <si>
    <t>69334100</t>
  </si>
  <si>
    <t>rohož ochranná PP/PES vegetačních střech 600g/m2 tl 4mm</t>
  </si>
  <si>
    <t>953585309</t>
  </si>
  <si>
    <t>712771221</t>
  </si>
  <si>
    <t>Provedení drenážní vrstvy vegetační střechy z plastových nopových fólií, výšky nopů do 25 mm, sklon střechy do 5°</t>
  </si>
  <si>
    <t>1972691521</t>
  </si>
  <si>
    <t>69334152</t>
  </si>
  <si>
    <t>fólie profilovaná (nopová) perforovaná HDPE s hydroakumulační a drenážní funkcí do vegetačních střech s výškou nopů 20mm</t>
  </si>
  <si>
    <t>-764497280</t>
  </si>
  <si>
    <t>712771271</t>
  </si>
  <si>
    <t>Provedení filtrační vrstvy vegetační střechy z textilií kladených volně s přesahem, sklon střechy do 5°</t>
  </si>
  <si>
    <t>-1380284699</t>
  </si>
  <si>
    <t>69311060</t>
  </si>
  <si>
    <t>geotextilie netkaná separační, ochranná, filtrační, drenážní PP 200g/m2</t>
  </si>
  <si>
    <t>1402662995</t>
  </si>
  <si>
    <t>712771401</t>
  </si>
  <si>
    <t>Provedení vegetační vrstvy vegetační střechy ze substrátu, tloušťky do 100 mm, sklon střechy do 5°</t>
  </si>
  <si>
    <t>1928970850</t>
  </si>
  <si>
    <t>10321225</t>
  </si>
  <si>
    <t>substrát vegetačních střech extenzivní s nízkým obsahem organické složky</t>
  </si>
  <si>
    <t>1969426061</t>
  </si>
  <si>
    <t>712771521</t>
  </si>
  <si>
    <t>Založení vegetace vegetační střechy položením vegetační nebo trávníkové rohože, sklon střechy do 5°</t>
  </si>
  <si>
    <t>538203626</t>
  </si>
  <si>
    <t>69334504</t>
  </si>
  <si>
    <t>koberec rozchodníkový vegetačních střech</t>
  </si>
  <si>
    <t>-1110071169</t>
  </si>
  <si>
    <t>712771613</t>
  </si>
  <si>
    <t>Provedení ochranných pásů vegetační střechy osazení ochranné kačírkové lišty navařením na hydroizolaci</t>
  </si>
  <si>
    <t>m</t>
  </si>
  <si>
    <t>693364034</t>
  </si>
  <si>
    <t>69334020</t>
  </si>
  <si>
    <t xml:space="preserve">lišta kačírková výška 40-50mm </t>
  </si>
  <si>
    <t>-318552340</t>
  </si>
  <si>
    <t>998712101</t>
  </si>
  <si>
    <t>Přesun hmot pro povlakové krytiny stanovený z hmotnosti přesunovaného materiálu vodorovná dopravní vzdálenost do 50 m v objektech výšky do 6 m</t>
  </si>
  <si>
    <t>-310847388</t>
  </si>
  <si>
    <t>998712181</t>
  </si>
  <si>
    <t>Přesun hmot pro povlakové krytiny stanovený z hmotnosti přesunovaného materiálu Příplatek k cenám za přesun prováděný bez použití mechanizace pro jakoukoliv výšku objektu</t>
  </si>
  <si>
    <t>-1353810047</t>
  </si>
  <si>
    <t>713</t>
  </si>
  <si>
    <t>Izolace tepelné</t>
  </si>
  <si>
    <t>713141151</t>
  </si>
  <si>
    <t>Montáž tepelné izolace střech plochých rohožemi, pásy, deskami, dílci, bloky (izolační materiál ve specifikaci) kladenými volně jednovrstvá</t>
  </si>
  <si>
    <t>1197280370</t>
  </si>
  <si>
    <t>28376354</t>
  </si>
  <si>
    <t>deska perimetrická spodních staveb, podlah a plochých střech 200kPa λ=0,034 tl 100mm</t>
  </si>
  <si>
    <t>-1989920696</t>
  </si>
  <si>
    <t>713141311</t>
  </si>
  <si>
    <t>Montáž tepelné izolace střech plochých spádovými klíny v ploše kladenými volně</t>
  </si>
  <si>
    <t>3005121</t>
  </si>
  <si>
    <t>28376142</t>
  </si>
  <si>
    <t>klín izolační z pěnového polystyrenu EPS 150 spádový</t>
  </si>
  <si>
    <t>1816676072</t>
  </si>
  <si>
    <t>998713101</t>
  </si>
  <si>
    <t>Přesun hmot pro izolace tepelné stanovený z hmotnosti přesunovaného materiálu vodorovná dopravní vzdálenost do 50 m v objektech výšky do 6 m</t>
  </si>
  <si>
    <t>-2081069684</t>
  </si>
  <si>
    <t>998713181</t>
  </si>
  <si>
    <t>Přesun hmot pro izolace tepelné stanovený z hmotnosti přesunovaného materiálu Příplatek k cenám za přesun prováděný bez použití mechanizace pro jakoukoliv výšku objektu</t>
  </si>
  <si>
    <t>-2065682869</t>
  </si>
  <si>
    <t xml:space="preserve">2020-076-01-05 - SO-01-05 okna, dveře   </t>
  </si>
  <si>
    <t>HSV - Práce a dodávky HSV</t>
  </si>
  <si>
    <t xml:space="preserve">    62 - Úprava povrchů vnějších</t>
  </si>
  <si>
    <t xml:space="preserve">    767 - Konstrukce zámečnické</t>
  </si>
  <si>
    <t>Práce a dodávky HSV</t>
  </si>
  <si>
    <t>642942611</t>
  </si>
  <si>
    <t>Osazování zárubní nebo rámů kovových dveřních lisovaných nebo z úhelníků bez dveřních křídel na montážní pěnu, plochy otvoru do 2,5 m2</t>
  </si>
  <si>
    <t>kus</t>
  </si>
  <si>
    <t>-9654397</t>
  </si>
  <si>
    <t>55331581.4Z</t>
  </si>
  <si>
    <t xml:space="preserve">4Z - Kovová zárubeň hranatá, dělená, obložková, pro dveřní přídla s polodrážkou - falcová, ocelové dveře dvoukřídlové 1600/1970 mm, bez prahové spojky, s PVC těsněním, zárubeň pro montáž do příčky tl. 150 mm, povrchová úprava - pozinkovaný plech, zárubeň opatřena seřizovatelnými viditelnými závěsy pro falcové dveře, provedena příprava na trasu kabelu k elektrickému otvírači v pasivním křídle, přívod do křídla ze zárubně průchodkou pro zadlabání s rozpojitelnou svorkovnicí - součást zárubně, před objednáním bude proveden záměr příčky příčkyPoznámka : Před výrobou budou zaměřeny skutečné rozměry.Dodavatel dveří osadí průchodku pro zadlabání s rozpojitelnou svorkovnicí, tento materiál dodá dodavatel slaboproudu, ve výkazu výměr slaboproudu bude materiál vykázán    </t>
  </si>
  <si>
    <t>-1716780854</t>
  </si>
  <si>
    <t>62</t>
  </si>
  <si>
    <t>Úprava povrchů vnějších</t>
  </si>
  <si>
    <t>629135101</t>
  </si>
  <si>
    <t>Vyrovnávací vrstva z cementové malty pod klempířskými prvky šířky do 150 mm</t>
  </si>
  <si>
    <t>574232555</t>
  </si>
  <si>
    <t>998018001</t>
  </si>
  <si>
    <t>Přesun hmot pro budovy občanské výstavby, bydlení, výrobu a služby ruční - bez užití mechanizace vodorovná dopravní vzdálenost do 100 m pro budovy s jakoukoliv nosnou konstrukcí výšky do 6 m</t>
  </si>
  <si>
    <t>137521587</t>
  </si>
  <si>
    <t>767</t>
  </si>
  <si>
    <t>Konstrukce zámečnické</t>
  </si>
  <si>
    <t>767122113</t>
  </si>
  <si>
    <t>Montáž stěn a příček s výplní drátěnou sítí spojených nýtováním</t>
  </si>
  <si>
    <t>-1280573956</t>
  </si>
  <si>
    <t>553R6</t>
  </si>
  <si>
    <t>Ozn/6 - Ocelové pevné dělící příčky, horizontálně členěné na dvě pole - výška 2100 mm a 900 mm. Celková výška polí 3000 mm. Šířka jednotlivých polí 1000 mm a 1300 mm. Kotvení mezi podlahu a strop- viz př.č. DET 17 - 5</t>
  </si>
  <si>
    <t>bm</t>
  </si>
  <si>
    <t>346422023</t>
  </si>
  <si>
    <t>767620123</t>
  </si>
  <si>
    <t>Montáž oken zdvojených z hliníkových nebo ocelových profilů na polyuretanovou pěnu otevíravých do celostěnových panelů nebo ocelové konstrukce, plochy přes 1,5 do 2,5 m2</t>
  </si>
  <si>
    <t>1091095303</t>
  </si>
  <si>
    <t>55341-R1</t>
  </si>
  <si>
    <t xml:space="preserve">Ozn/1Z -Okno z hliníkových profilů s přerušeným tepelným mostem do stavebního otvoru 2700 x 750 mm, okno se skládá ze středního sloupku a dvou samostatně sklopných okenních křídel, výška parapetu  2100 mm, předstěnová montáž okna do tepelné izolace, okenní křídla sklopná dovnitř, ovládaní každého křídla pákovým uzávěrem na stěně, zasklení čirým izolačním dvojsklem, vnitřní sklo bezpečnostní s vnitřní fólii, součinitel prostupu tepla Uw = 1,2  W/m2.°K. Barevné provedení rámů - šedá (přírodní elox) dle sousedního Dřevařského pavilonu. Obě křídla a rámy osazeny zápustnými magnetickými kontakty EZS (homologace do stupně 3 dle ČSN EN 50131-1),Součástí dodávky jsou ocelové kotevní prvky pro předstěnovou montáž okna, povrchová úprava kotev - zinkováno. Poznámka : před výrobou budou zaměřeny skutečné rozměry  viz př. č. DET 17 - 3</t>
  </si>
  <si>
    <t>-1663699351</t>
  </si>
  <si>
    <t>767640222</t>
  </si>
  <si>
    <t>Montáž dveří ocelových vchodových dvoukřídlové s nadsvětlíkem</t>
  </si>
  <si>
    <t>116481715</t>
  </si>
  <si>
    <t>5534131.R2</t>
  </si>
  <si>
    <t xml:space="preserve">2Z - Dveře vstupní s plným nadsvětlíkem, z hliníkových profilů s přerušeným tepelným mostem sestava zárubně dveří s rámem nadsvětlíku do stavebního otvoru 1840 x 2850 mm, předstěnová montáž dveřního rámu s nadsvětlíkem, dveře dvoukřídlové, otevíravé světlý rozměr 1650 x 2030 mm, křídla 961 + 689 mm, aktivní křídlo 961 mm, zasklení obou křídel  čirým izolačním dvojsklem s požární odolností EI 15 DP1, vnitřní sklo bezpečnostní s vnitřní fólií, požární odolnost křídel a zárubně EI 15 DP - 1 C, Uw = 1,2  W/m2.°K, čistý průchod aktivního křídla 900 mm, nízkoprofilový prahový doraz dveří, vstup přes přístupový systém, osazena čtečka čipů, v aktivním křídle osazen reverzní elektromechanický samozamykací zámek se signalizací otevřených dveří a napájením 12 - 24VDC -  součást dveří, v aktivním křídle provedena příprava na trasu kabelu k zámku, přívod do křídla ze zárubně průchodkou pro zadlabání s rozpojitelnou svorkovnicí, neaktivní křídlo vybaveno  automatickými mechanickými dveřními zástrčemi, lineární synchronizovaný kluzný samozavírač pro obě křídla s požární odolností - barva stříbrná, při poplachu EPS ( odpojení napájení ) aktivována vnější klika, kování křídla štítové, klika  - vnitřní paniková klika, materiál nerez broušený, zámek vložkový s požární odolností, centrální klíč, generální klíč.Obě křídla a rámy osazeny zápustnými magnetickými kontakty EZS (homologace do stupně 3 dle ČSN EN 501) Nad dveřním rámem osazen pevný nadsvětlík do otvoru 1840 x 750 mm,  pevná výplň nadsvětlíku PUR panelem s opláštěním AL plechem - povrch eloxovaný, v celém rozměru výplně osazena z venkovní strany žaluzie s lamelami z AL plechu - povrch eloxovaný, v PUR panelu vyříznutý otvor 500 x 250 mm pro VZT potrubí, Uw = 1,2  W/m2.°K. Barevné provedení zárubně dveří, rámu dveří , nadsvětlíku a žaluzie šedá - (přírodní elox) dle sousedního Dřevařského pavilonu._x000d_
Poznámka : před výrobou budou zaměřeny skutečné rozměry.Dodavatel dveří osadí elektromechanický zámek, včetně průchoddky s rozpojitelnou svorkovnicí, tento materiál dodá dodavatel slaboproudu, ve výkazu výměr slaboproudu bude materiál vykázán    viz. př. č. DET 17 - 4 </t>
  </si>
  <si>
    <t>1763766785</t>
  </si>
  <si>
    <t>767640311</t>
  </si>
  <si>
    <t>Montáž dveří ocelových vnitřních jednokřídlových</t>
  </si>
  <si>
    <t>-1251841533</t>
  </si>
  <si>
    <t>5534131.R4</t>
  </si>
  <si>
    <t xml:space="preserve">5Z - Dveře dělící příčky skladů, dveře 900/2100 mm, s nadsvětlíkem, celková výška 2985 mm, rámová konstrukce z uzavřených jeklových profilů s praporkem, Jekl L 70/34/55/2 mm, Jekl T 70/34/55/15/2 mm, výplň dveřního křídla a nadsvětlíku ocelová svařováná síť  s oky 50/50 mm -  Ø5 mm, vstup přes přístupový systém, osazena čtečka čipů, zámek úzký zadlabací pro vložku, generální klíčkování štítové, madlo  - klika, povrch nerez broušený, v profilu zárubně osazen elektrický otvírač se signalizací otevřených dveří a napájením 12VDC -  součást dodávky, v rámu dveří možnost protažení kabelu k dveřnímu otvírači a čtečce - od trasy pod stropem, povrchová úprava rámůa sítě - zinkováno Poznámka : před výrobou budou zaměřeny skutečné rozměry.Dodavatel dveří osadí elektrické otvÍrače dveří, tento materiál dodá dodavatel slaboproudu, ve výkazu výměr slaboproudu bude materiál vykázán viz př.č. DET 16 - 5_x000d_
</t>
  </si>
  <si>
    <t>673749967</t>
  </si>
  <si>
    <t>767640322</t>
  </si>
  <si>
    <t>Montáž dveří ocelových vnitřních dvoukřídlových</t>
  </si>
  <si>
    <t>1039092798</t>
  </si>
  <si>
    <t>5534131.R3</t>
  </si>
  <si>
    <t xml:space="preserve">3Z - Dveře vnitřní kovové, dvoukřídlové, otevíravé, 1600/1970 mm, křídla 900+700 mm, aktivní křídlo š.900 mm, křídla s polodrážkou - falcová, hladká, plná, s oboustranným opláštěním, vnitřní izolační výplň,  vyztužení aktivního křídla pro montáž samozavírače, povrchová úprava pozinkovaný plech, dveřní křídla opatřena závěsy pro falcové křídlo, závěsy seřiditelné 3D, křídlo osazeno do ocelové dělené obložkové zárubně, bez prahové spojky, vstup přes přístupový systém, osazena čtečka čipů, v neaktivním křídle osazen elektrický otvírač se signalizací otevřených dveří a napájením 12VDC -  součást dveřního křídla,v křídle provedena příprava na trasu kabelu k elektrickému otvírači, přívod do křídla ze zárubně průchodkou pro zadlabání s rozpojitelnou svorkovnicí, neaktivní křídlo vybaveno  mechanickými dveřními zástrčemi, samozavírač kluzný pro aktivní křídlo - barva stříbrná, kování křídla štítové, vnější koule, vnitřní klika, materiál nerez broušený, zámek vložkový centrální klíč, generální klíč. Poznámka:Dodavatel dveří osadí elektrický otvÍrač dveří, tento materiál dodá dodavatel slaboproudu, ve výkazu výměr slaboproudu bude materiál vykázán    </t>
  </si>
  <si>
    <t>-1309767801</t>
  </si>
  <si>
    <t>998767201</t>
  </si>
  <si>
    <t>Přesun hmot pro zámečnické konstrukce stanovený procentní sazbou (%) z ceny vodorovná dopravní vzdálenost do 50 m v objektech výšky do 6 m</t>
  </si>
  <si>
    <t>%</t>
  </si>
  <si>
    <t>634048420</t>
  </si>
  <si>
    <t xml:space="preserve">2020-076-01-06 - SO-01-06 podlaha </t>
  </si>
  <si>
    <t xml:space="preserve">    5-1 - Komunikace - 22Z -  rohožka na čištění obuvi-vstup</t>
  </si>
  <si>
    <t xml:space="preserve">    63 - Podlahy a podlahové konstrukce</t>
  </si>
  <si>
    <t xml:space="preserve">    771 - Podlahy z dlaždic</t>
  </si>
  <si>
    <t>5-1</t>
  </si>
  <si>
    <t xml:space="preserve">Komunikace - 22Z -  rohožka na čištění obuvi-vstup</t>
  </si>
  <si>
    <t>911381.R</t>
  </si>
  <si>
    <t>Montáž - rohožka na čištění - podlahová vana s ocel. Rámem rozměr/1000*500/ hl.80/mm</t>
  </si>
  <si>
    <t>ks</t>
  </si>
  <si>
    <t>1123287886</t>
  </si>
  <si>
    <t>592R1</t>
  </si>
  <si>
    <t xml:space="preserve">rohožka na čištění - podlahová vana  rozměr/10000*500/ hl.80/mm- z polymerbetonu</t>
  </si>
  <si>
    <t>553096445</t>
  </si>
  <si>
    <t>592R2</t>
  </si>
  <si>
    <t xml:space="preserve">rohožka na čištění - rám - podlahová vana  rozměr/1000*500/ hl.80/mm</t>
  </si>
  <si>
    <t>1008782108</t>
  </si>
  <si>
    <t>592R3</t>
  </si>
  <si>
    <t xml:space="preserve">rohožka na čištění - Samostatná rohožka 1000x500mm rošt černá pryž v hliníkových profilech_x000d_
Samostatná rohožka o rozměru 1000x500mm z materiálu rošt černá pryž v hliníkových profilech se vkládá do samostatné MEA vany z polymerbetonu o rozměru 1000x500mm. Rohožka má stavební výšku 20mm. </t>
  </si>
  <si>
    <t>1255755324</t>
  </si>
  <si>
    <t>634111116.R</t>
  </si>
  <si>
    <t>Obvodová dilatace mezi stěnou a mazaninou nebo potěrem pružnou těsnicí páskou na bázi syntetického kaučuku výšky 140 mm</t>
  </si>
  <si>
    <t>-53344744</t>
  </si>
  <si>
    <t>634113115.R</t>
  </si>
  <si>
    <t>Výplň dilatačních spár mazanin pryžovým profilem výšky 80 mm</t>
  </si>
  <si>
    <t>1020579086</t>
  </si>
  <si>
    <t>634911124</t>
  </si>
  <si>
    <t>Řezání dilatačních nebo smršťovacích spár v čerstvé betonové mazanině nebo potěru šířky přes 5 do 10 mm, hloubky přes 50 do 80 mm</t>
  </si>
  <si>
    <t>978052650</t>
  </si>
  <si>
    <t>63</t>
  </si>
  <si>
    <t>Podlahy a podlahové konstrukce</t>
  </si>
  <si>
    <t>631311136</t>
  </si>
  <si>
    <t>Mazanina z betonu prostého bez zvýšených nároků na prostředí tl. přes 120 do 240 mm tř. C 25/30</t>
  </si>
  <si>
    <t>479157946</t>
  </si>
  <si>
    <t>631319013</t>
  </si>
  <si>
    <t>Příplatek k cenám mazanin za úpravu povrchu mazaniny přehlazením, mazanina tl. přes 120 do 240 mm</t>
  </si>
  <si>
    <t>1933095131</t>
  </si>
  <si>
    <t>631319204</t>
  </si>
  <si>
    <t>Příplatek k cenám betonových mazanin za vyztužení ocelovými vlákny (drátkobeton) objemové vyztužení 30 kg/m3</t>
  </si>
  <si>
    <t>-421347696</t>
  </si>
  <si>
    <t>998017001</t>
  </si>
  <si>
    <t>Přesun hmot pro budovy občanské výstavby, bydlení, výrobu a služby s omezením mechanizace vodorovná dopravní vzdálenost do 100 m pro budovy s jakoukoliv nosnou konstrukcí výšky do 6 m</t>
  </si>
  <si>
    <t>1967600107</t>
  </si>
  <si>
    <t>713121111</t>
  </si>
  <si>
    <t>Montáž tepelné izolace podlah rohožemi, pásy, deskami, dílci, bloky (izolační materiál ve specifikaci) kladenými volně jednovrstvá</t>
  </si>
  <si>
    <t>485516789</t>
  </si>
  <si>
    <t>28375961</t>
  </si>
  <si>
    <t>deska EPS 200 do plochých střech a podlah λ=0,034 tl 160mm</t>
  </si>
  <si>
    <t>938808632</t>
  </si>
  <si>
    <t>713191132</t>
  </si>
  <si>
    <t>Montáž tepelné izolace stavebních konstrukcí - doplňky a konstrukční součásti podlah, stropů vrchem nebo střech překrytím fólií separační z PE</t>
  </si>
  <si>
    <t>337604360</t>
  </si>
  <si>
    <t>28323053</t>
  </si>
  <si>
    <t>fólie PE (500 kg/m3) separační podlahová oddělující tepelnou izolaci tl 0,6mm</t>
  </si>
  <si>
    <t>860080799</t>
  </si>
  <si>
    <t>1440689314</t>
  </si>
  <si>
    <t>1796826086</t>
  </si>
  <si>
    <t>767531111</t>
  </si>
  <si>
    <t>Montáž vstupních čistících zón z rohoží kovových nebo plastových</t>
  </si>
  <si>
    <t>1498677137</t>
  </si>
  <si>
    <t>69752079</t>
  </si>
  <si>
    <t>rohož provedení polypropylen, výška 9 mm, metráž šířky 2m</t>
  </si>
  <si>
    <t>1610243401</t>
  </si>
  <si>
    <t>998767101</t>
  </si>
  <si>
    <t>Přesun hmot pro zámečnické konstrukce stanovený z hmotnosti přesunovaného materiálu vodorovná dopravní vzdálenost do 50 m v objektech výšky do 6 m</t>
  </si>
  <si>
    <t>-621080087</t>
  </si>
  <si>
    <t>998767181</t>
  </si>
  <si>
    <t>Přesun hmot pro zámečnické konstrukce stanovený z hmotnosti přesunovaného materiálu Příplatek k cenám za přesun prováděný bez použití mechanizace pro jakoukoliv výšku objektu</t>
  </si>
  <si>
    <t>-125506856</t>
  </si>
  <si>
    <t>771</t>
  </si>
  <si>
    <t>Podlahy z dlaždic</t>
  </si>
  <si>
    <t>771474111.12Z</t>
  </si>
  <si>
    <t>Montáž soklů - 12Z - Nerezový sokl, výška 80 mm, povrch broušený, lepený na stěnu</t>
  </si>
  <si>
    <t>28737707</t>
  </si>
  <si>
    <t>13756 - 12Z</t>
  </si>
  <si>
    <t>12Z - Nerezový sokl, výška 80 mm, povrch broušený, lepený na stěnu</t>
  </si>
  <si>
    <t>435548610</t>
  </si>
  <si>
    <t>772991302.8Z</t>
  </si>
  <si>
    <t>Dlažby - ostatní práce montáž profilů přechodových</t>
  </si>
  <si>
    <t>-141142070</t>
  </si>
  <si>
    <t>59054100.8Z</t>
  </si>
  <si>
    <t>8Z - Ocelový břit - lemování podlahy u vstupních dveří - viz př.č. DET 17 - 6</t>
  </si>
  <si>
    <t>1177337055</t>
  </si>
  <si>
    <t>998771101</t>
  </si>
  <si>
    <t>Přesun hmot pro podlahy z dlaždic stanovený z hmotnosti přesunovaného materiálu vodorovná dopravní vzdálenost do 50 m v objektech výšky do 6 m</t>
  </si>
  <si>
    <t>412864161</t>
  </si>
  <si>
    <t>998771181</t>
  </si>
  <si>
    <t>Přesun hmot pro podlahy z dlaždic stanovený z hmotnosti přesunovaného materiálu Příplatek k ceně za přesun prováděný bez použití mechanizace pro jakoukoliv výšku objektu</t>
  </si>
  <si>
    <t>664149717</t>
  </si>
  <si>
    <t xml:space="preserve">2020-076-01-07 - SO-01-07 vnitřní povrchy -omítky, malby </t>
  </si>
  <si>
    <t xml:space="preserve">    61 - Úprava povrchů vnitřních</t>
  </si>
  <si>
    <t xml:space="preserve">    94 - Lešení a stavební výtahy</t>
  </si>
  <si>
    <t xml:space="preserve">    95 - Různé dokončovací konstrukce a práce pozemních staveb</t>
  </si>
  <si>
    <t xml:space="preserve">    784 - Dokončovací práce - malby</t>
  </si>
  <si>
    <t>612142001</t>
  </si>
  <si>
    <t>Potažení vnitřních ploch pletivem v ploše nebo pruzích, na plném podkladu sklovláknitým vtlačením do tmelu stěn</t>
  </si>
  <si>
    <t>125352279</t>
  </si>
  <si>
    <t>61</t>
  </si>
  <si>
    <t>Úprava povrchů vnitřních</t>
  </si>
  <si>
    <t>611111001</t>
  </si>
  <si>
    <t>Ubroušení výstupků betonu po odbednění neomítaných vnitřních ploch ze spár bednicích desek do roviny povrchu stropů</t>
  </si>
  <si>
    <t>-130184169</t>
  </si>
  <si>
    <t>611131301</t>
  </si>
  <si>
    <t>Podkladní a spojovací vrstva vnitřních omítaných ploch cementový postřik nanášený strojně celoplošně stropů</t>
  </si>
  <si>
    <t>-2083064036</t>
  </si>
  <si>
    <t>611142001</t>
  </si>
  <si>
    <t>Potažení vnitřních ploch pletivem v ploše nebo pruzích, na plném podkladu sklovláknitým vtlačením do tmelu stropů</t>
  </si>
  <si>
    <t>-1948736778</t>
  </si>
  <si>
    <t>611311131</t>
  </si>
  <si>
    <t>Potažení vnitřních ploch štukem tloušťky do 3 mm vodorovných konstrukcí stropů rovných</t>
  </si>
  <si>
    <t>-12494829</t>
  </si>
  <si>
    <t>612111001</t>
  </si>
  <si>
    <t>Ubroušení výstupků betonu po odbednění neomítaných vnitřních ploch ze spár bednicích desek do roviny povrchu stěn</t>
  </si>
  <si>
    <t>-671989391</t>
  </si>
  <si>
    <t>612131301</t>
  </si>
  <si>
    <t>Podkladní a spojovací vrstva vnitřních omítaných ploch cementový postřik nanášený strojně celoplošně stěn</t>
  </si>
  <si>
    <t>-1471712707</t>
  </si>
  <si>
    <t>-1779058700</t>
  </si>
  <si>
    <t>612311131</t>
  </si>
  <si>
    <t>Potažení vnitřních ploch štukem tloušťky do 3 mm svislých konstrukcí stěn</t>
  </si>
  <si>
    <t>-959561850</t>
  </si>
  <si>
    <t>619995001</t>
  </si>
  <si>
    <t>Začištění omítek (s dodáním hmot) kolem oken, dveří, podlah, obkladů apod.</t>
  </si>
  <si>
    <t>1761842656</t>
  </si>
  <si>
    <t>94</t>
  </si>
  <si>
    <t>Lešení a stavební výtahy</t>
  </si>
  <si>
    <t>949101111</t>
  </si>
  <si>
    <t>Lešení pomocné pracovní pro objekty pozemních staveb pro zatížení do 150 kg/m2, o výšce lešeňové podlahy do 1,9 m</t>
  </si>
  <si>
    <t>-576374077</t>
  </si>
  <si>
    <t>95</t>
  </si>
  <si>
    <t>Různé dokončovací konstrukce a práce pozemních staveb</t>
  </si>
  <si>
    <t>952901111</t>
  </si>
  <si>
    <t>Vyčištění budov nebo objektů před předáním do užívání budov bytové nebo občanské výstavby, světlé výšky podlaží do 4 m</t>
  </si>
  <si>
    <t>-1421402792</t>
  </si>
  <si>
    <t>244407919</t>
  </si>
  <si>
    <t>784</t>
  </si>
  <si>
    <t>Dokončovací práce - malby</t>
  </si>
  <si>
    <t>784171101</t>
  </si>
  <si>
    <t>Zakrytí nemalovaných ploch (materiál ve specifikaci) včetně pozdějšího odkrytí podlah</t>
  </si>
  <si>
    <t>1886002439</t>
  </si>
  <si>
    <t>581248440</t>
  </si>
  <si>
    <t>fólie pro malířské potřeby zakrývací tl 25µ 4x5m</t>
  </si>
  <si>
    <t>-1367607886</t>
  </si>
  <si>
    <t>784171111</t>
  </si>
  <si>
    <t>Zakrytí nemalovaných ploch (materiál ve specifikaci) včetně pozdějšího odkrytí svislých ploch např. stěn, oken, dveří v místnostech výšky do 3,80</t>
  </si>
  <si>
    <t>958802338</t>
  </si>
  <si>
    <t>-1570487160</t>
  </si>
  <si>
    <t>784181101</t>
  </si>
  <si>
    <t>Penetrace podkladu jednonásobná základní akrylátová v místnostech výšky do 3,80 m</t>
  </si>
  <si>
    <t>2091914473</t>
  </si>
  <si>
    <t>784191001</t>
  </si>
  <si>
    <t>Čištění vnitřních ploch hrubý úklid po provedení malířských prací omytím oken nebo balkonových dveří jednoduchých</t>
  </si>
  <si>
    <t>-1451315192</t>
  </si>
  <si>
    <t>784191005</t>
  </si>
  <si>
    <t>Čištění vnitřních ploch hrubý úklid po provedení malířských prací omytím dveří nebo vrat</t>
  </si>
  <si>
    <t>85480765</t>
  </si>
  <si>
    <t>784191007</t>
  </si>
  <si>
    <t>Čištění vnitřních ploch hrubý úklid po provedení malířských prací omytím podlah</t>
  </si>
  <si>
    <t>1891165256</t>
  </si>
  <si>
    <t>784211101</t>
  </si>
  <si>
    <t>Malby z malířských směsí otěruvzdorných za mokra dvojnásobné, bílé za mokra otěruvzdorné výborně v místnostech výšky do 3,80 m</t>
  </si>
  <si>
    <t>-369297423</t>
  </si>
  <si>
    <t xml:space="preserve">2020-076-01-08 - SO-01-08 omítky vnější- fasáda    </t>
  </si>
  <si>
    <t xml:space="preserve">    62-0 - Úprava povrchů vnějších - sokl</t>
  </si>
  <si>
    <t xml:space="preserve">    62-1 - Úprava povrchů vnějších - atika</t>
  </si>
  <si>
    <t xml:space="preserve">    62-2 - Lišty k zateplovacím systémům</t>
  </si>
  <si>
    <t xml:space="preserve">    62-3 - 62-3  Připojovací spára oken .... 28,42 bm</t>
  </si>
  <si>
    <t xml:space="preserve">    764 - Konstrukce klempířské</t>
  </si>
  <si>
    <t>621221041</t>
  </si>
  <si>
    <t>Montáž kontaktního zateplení lepením a mechanickým kotvením z desek z minerální vlny s podélnou orientací vláken na vnější podhledy, tloušťky desek přes 160 mm</t>
  </si>
  <si>
    <t>1642651555</t>
  </si>
  <si>
    <t>63151541</t>
  </si>
  <si>
    <t>deska tepelně izolační minerální kontaktních fasád podélné vlákno λ=0,036 tl 220mm</t>
  </si>
  <si>
    <t>1207099331</t>
  </si>
  <si>
    <t>622111001</t>
  </si>
  <si>
    <t>Ubroušení výstupků betonu po odbednění neomítaných vnějších ploch ze spár bednicích desek do roviny povrchu stěn</t>
  </si>
  <si>
    <t>2100981959</t>
  </si>
  <si>
    <t>622131321</t>
  </si>
  <si>
    <t>Podkladní a spojovací vrstva vnějších omítaných ploch penetrace akrylát-silikonová nanášená strojně stěn</t>
  </si>
  <si>
    <t>2043917843</t>
  </si>
  <si>
    <t>622222001</t>
  </si>
  <si>
    <t>Montáž kontaktního zateplení vnějšího ostění, nadpraží nebo parapetu lepením z desek z minerální vlny s podélnou nebo kolmou orientací vláken hloubky špalet do 200 mm, tloušťky desek do 40 mm</t>
  </si>
  <si>
    <t>2057002704</t>
  </si>
  <si>
    <t>63151518</t>
  </si>
  <si>
    <t>deska tepelně izolační minerální kontaktních fasád podélné vlákno λ=0,036 tl 40mm</t>
  </si>
  <si>
    <t>-239220850</t>
  </si>
  <si>
    <t>622531021</t>
  </si>
  <si>
    <t>Omítka tenkovrstvá silikonová vnějších ploch probarvená, včetně penetrace podkladu zrnitá, tloušťky 2,0 mm stěn</t>
  </si>
  <si>
    <t>-1803032176</t>
  </si>
  <si>
    <t>629991011</t>
  </si>
  <si>
    <t>Zakrytí vnějších ploch před znečištěním včetně pozdějšího odkrytí výplní otvorů a svislých ploch fólií přilepenou lepící páskou</t>
  </si>
  <si>
    <t>-270352697</t>
  </si>
  <si>
    <t>62-0</t>
  </si>
  <si>
    <t>Úprava povrchů vnějších - sokl</t>
  </si>
  <si>
    <t>622142001</t>
  </si>
  <si>
    <t>Potažení vnějších ploch pletivem v ploše nebo pruzích, na plném podkladu sklovláknitým vtlačením do tmelu stěn</t>
  </si>
  <si>
    <t>1364778068</t>
  </si>
  <si>
    <t>622531031</t>
  </si>
  <si>
    <t>Omítka tenkovrstvá silikonová vnějších ploch probarvená, včetně penetrace podkladu zrnitá, tloušťky 3,0 mm stěn</t>
  </si>
  <si>
    <t>1939468757</t>
  </si>
  <si>
    <t>62-1</t>
  </si>
  <si>
    <t>Úprava povrchů vnějších - atika</t>
  </si>
  <si>
    <t>1687259569</t>
  </si>
  <si>
    <t>338846936</t>
  </si>
  <si>
    <t>62-2</t>
  </si>
  <si>
    <t>Lišty k zateplovacím systémům</t>
  </si>
  <si>
    <t>622252001</t>
  </si>
  <si>
    <t>Montáž profilů kontaktního zateplení zakládacích soklových připevněných hmoždinkami</t>
  </si>
  <si>
    <t>-1980749523</t>
  </si>
  <si>
    <t>59051659</t>
  </si>
  <si>
    <t>profil zakládací Al tl 1,0mm pro ETICS pro izolant tl 200mm</t>
  </si>
  <si>
    <t>-552008444</t>
  </si>
  <si>
    <t>622252002</t>
  </si>
  <si>
    <t>Montáž profilů kontaktního zateplení ostatních stěnových, dilatačních apod. lepených do tmelu</t>
  </si>
  <si>
    <t>428310514</t>
  </si>
  <si>
    <t>59051510</t>
  </si>
  <si>
    <t>profil začišťovací s okapnicí PVC s výztužnou tkaninou pro nadpraží ETICS</t>
  </si>
  <si>
    <t>1069447081</t>
  </si>
  <si>
    <t>59051512</t>
  </si>
  <si>
    <t>profil začišťovací s okapnicí PVC s výztužnou tkaninou pro parapet ETICS</t>
  </si>
  <si>
    <t>1484039131</t>
  </si>
  <si>
    <t>59051476</t>
  </si>
  <si>
    <t>profil začišťovací PVC 9mm s výztužnou tkaninou pro ostění ETICS</t>
  </si>
  <si>
    <t>-960019982</t>
  </si>
  <si>
    <t>59051486</t>
  </si>
  <si>
    <t>profil rohový PVC 15x15mm s výztužnou tkaninou š 100mm pro ETICS</t>
  </si>
  <si>
    <t>1349002012</t>
  </si>
  <si>
    <t>62-3</t>
  </si>
  <si>
    <t xml:space="preserve">62-3  Připojovací spára oken .... 28,42 bm</t>
  </si>
  <si>
    <t>622252002.PS2</t>
  </si>
  <si>
    <t xml:space="preserve">Montáž ostatních lišt - interiérová páska s funkcí parozábrany </t>
  </si>
  <si>
    <t>826140773</t>
  </si>
  <si>
    <t>283553.R1</t>
  </si>
  <si>
    <t xml:space="preserve">páska parotěsná  - např.  Okenní páska vnitřní 70mm/30m</t>
  </si>
  <si>
    <t>-2128536436</t>
  </si>
  <si>
    <t>622252002.PS2-2</t>
  </si>
  <si>
    <t xml:space="preserve">Montáž ostatních lišt-exteriérová pásky............vzduchotěsně difuzně otevřené pásky </t>
  </si>
  <si>
    <t>-1137980540</t>
  </si>
  <si>
    <t>283553.R2</t>
  </si>
  <si>
    <t xml:space="preserve">pásek exteriér  -vzduchotěsně difuzně otevřené pásky </t>
  </si>
  <si>
    <t>-487627177</t>
  </si>
  <si>
    <t>941111111</t>
  </si>
  <si>
    <t>Montáž lešení řadového trubkového lehkého pracovního s podlahami s provozním zatížením tř. 3 do 200 kg/m2 šířky tř. W06 od 0,6 do 0,9 m, výšky do 10 m</t>
  </si>
  <si>
    <t>-946083751</t>
  </si>
  <si>
    <t>941111211</t>
  </si>
  <si>
    <t>Montáž lešení řadového trubkového lehkého pracovního s podlahami s provozním zatížením tř. 3 do 200 kg/m2 Příplatek za první a každý další den použití lešení k ceně -1111</t>
  </si>
  <si>
    <t>-1798962778</t>
  </si>
  <si>
    <t>941111811</t>
  </si>
  <si>
    <t>Demontáž lešení řadového trubkového lehkého pracovního s podlahami s provozním zatížením tř. 3 do 200 kg/m2 šířky tř. W06 od 0,6 do 0,9 m, výšky do 10 m</t>
  </si>
  <si>
    <t>-113940552</t>
  </si>
  <si>
    <t>1678120895</t>
  </si>
  <si>
    <t>713131141</t>
  </si>
  <si>
    <t>Montáž tepelné izolace stěn rohožemi, pásy, deskami, dílci, bloky (izolační materiál ve specifikaci) lepením celoplošně</t>
  </si>
  <si>
    <t>-556889620</t>
  </si>
  <si>
    <t>28376404</t>
  </si>
  <si>
    <t>deska z polystyrénu XPS, hrana rovná a strukturovaný povrch λ=0,033</t>
  </si>
  <si>
    <t>2021022635</t>
  </si>
  <si>
    <t>1585819789</t>
  </si>
  <si>
    <t>1647822228</t>
  </si>
  <si>
    <t>764</t>
  </si>
  <si>
    <t>Konstrukce klempířské</t>
  </si>
  <si>
    <t>764041321.20Z</t>
  </si>
  <si>
    <t xml:space="preserve">Kryt dilatace mezi Školním skladem a trafostanicí u severní a jižní fasády nad upraveným terénem, materiál - titanzinek - 1 mm, pevný díl kotvený do stěnyTrafostanice, krycí díl kotvenpomocí trhacích nýtů k pevnému dílu viz. DET - 17 - 10, DET - 17 -10.1. </t>
  </si>
  <si>
    <t>267728176</t>
  </si>
  <si>
    <t>998764101</t>
  </si>
  <si>
    <t>Přesun hmot pro konstrukce klempířské stanovený z hmotnosti přesunovaného materiálu vodorovná dopravní vzdálenost do 50 m v objektech výšky do 6 m</t>
  </si>
  <si>
    <t>1537447682</t>
  </si>
  <si>
    <t>998764181</t>
  </si>
  <si>
    <t>Přesun hmot pro konstrukce klempířské stanovený z hmotnosti přesunovaného materiálu Příplatek k cenám za přesun prováděný bez použití mechanizace pro jakoukoliv výšku objektu</t>
  </si>
  <si>
    <t>-371674052</t>
  </si>
  <si>
    <t xml:space="preserve">2020-076-01-09 - SO-01-09 okapový chodník   </t>
  </si>
  <si>
    <t>923083860</t>
  </si>
  <si>
    <t>69311033</t>
  </si>
  <si>
    <t>geotextilie tkaná separační, filtrační, výztužná PP pevnost v tahu 20kN/m</t>
  </si>
  <si>
    <t>719974440</t>
  </si>
  <si>
    <t>2071566541</t>
  </si>
  <si>
    <t>637121112</t>
  </si>
  <si>
    <t>Okapový chodník z kameniva s udusáním a urovnáním povrchu z kačírku tl. 150 mm</t>
  </si>
  <si>
    <t>1271456219</t>
  </si>
  <si>
    <t>637311131</t>
  </si>
  <si>
    <t>Okapový chodník z obrubníků betonových zahradních, se zalitím spár cementovou maltou do lože z betonu prostého</t>
  </si>
  <si>
    <t>690555658</t>
  </si>
  <si>
    <t>-1754591425</t>
  </si>
  <si>
    <t xml:space="preserve">2020-076-01-10 - SO-01-10 -  klempířské kce</t>
  </si>
  <si>
    <t>712363351</t>
  </si>
  <si>
    <t>Povlakové krytiny střech plochých do 10° z tvarovaných poplastovaných lišt pro mPVC pásek rš 50 mm</t>
  </si>
  <si>
    <t>1606072738</t>
  </si>
  <si>
    <t>712363352</t>
  </si>
  <si>
    <t>Povlakové krytiny střech plochých do 10° z tvarovaných poplastovaných lišt pro mPVC vnitřní koutová lišta rš 100 mm</t>
  </si>
  <si>
    <t>455439674</t>
  </si>
  <si>
    <t>712363353</t>
  </si>
  <si>
    <t>Povlakové krytiny střech plochých do 10° z tvarovaných poplastovaných lišt pro mPVC vnější koutová lišta rš 100 mm</t>
  </si>
  <si>
    <t>774062597</t>
  </si>
  <si>
    <t>712363356.7K</t>
  </si>
  <si>
    <t>Povlakové krytiny střech plochých do 10° z tvarovaných poplastovaných lišt pro mPVC okapnice rš 200 mm</t>
  </si>
  <si>
    <t>-46479136</t>
  </si>
  <si>
    <t>712363357.8K</t>
  </si>
  <si>
    <t>Povlakové krytiny střech plochých do 10° z tvarovaných poplastovaných lišt pro mPVC okapnice rš 418 mm</t>
  </si>
  <si>
    <t>795963501</t>
  </si>
  <si>
    <t>-1140206379</t>
  </si>
  <si>
    <t>476666457</t>
  </si>
  <si>
    <t>764041324.11K</t>
  </si>
  <si>
    <t>Zatahovací plech pro venkovní parapet, materiál titanzinkový plech 1 mm, RŠ = 220 mm, dl. 2,35 m,</t>
  </si>
  <si>
    <t>1759443131</t>
  </si>
  <si>
    <t>764214608.1K</t>
  </si>
  <si>
    <t>Oplechování horních ploch zdí a nadezdívek (atik) z pozinkovaného plechu s povrchovou úpravou mechanicky kotvené rš 687 mm</t>
  </si>
  <si>
    <t>1567950580</t>
  </si>
  <si>
    <t>764241337.2K</t>
  </si>
  <si>
    <t xml:space="preserve">Oplechování Zatahovací plech - titanzinkový plech - 1mm, RŠ = 703 mm z TiZn lesklého plechu </t>
  </si>
  <si>
    <t>164845271</t>
  </si>
  <si>
    <t>764246304.10K</t>
  </si>
  <si>
    <t>Oplechování parapetů z titanzinkového lesklého válcovaného plechu rovných mechanicky kotvené, bez rohů rš 265 mm</t>
  </si>
  <si>
    <t>1535792736</t>
  </si>
  <si>
    <t>764541314.6K</t>
  </si>
  <si>
    <t>Žlab podokapní z titanzinkového lesklého válcovaného plechu včetně háků a čel hranatý rš 330 mm</t>
  </si>
  <si>
    <t>-210848866</t>
  </si>
  <si>
    <t>764541364</t>
  </si>
  <si>
    <t>Žlab podokapní z titanzinkového lesklého válcovaného plechu včetně háků a čel kotlík hranatý, rš žlabu/průměr svodu 330/100 mm</t>
  </si>
  <si>
    <t>1528264410</t>
  </si>
  <si>
    <t>764548323</t>
  </si>
  <si>
    <t>Svod z titanzinkového lesklého válcovaného plechu včetně objímek, kolen a odskoků kruhový, průměru 100 mm</t>
  </si>
  <si>
    <t>-977004934</t>
  </si>
  <si>
    <t>-898560229</t>
  </si>
  <si>
    <t>-401389191</t>
  </si>
  <si>
    <t>2020-076-01-11 - SO-01-11 zámečnické kce</t>
  </si>
  <si>
    <t>233211117</t>
  </si>
  <si>
    <t>Zemní ocelové vruty pro plotové brány průměru 114, délky 1300 mm</t>
  </si>
  <si>
    <t>1445248343</t>
  </si>
  <si>
    <t>348101230</t>
  </si>
  <si>
    <t>Osazení vrat a vrátek k oplocení na sloupky ocelové, plochy jednotlivě přes 4 do 6 m2</t>
  </si>
  <si>
    <t>-765756444</t>
  </si>
  <si>
    <t>5534236.10Z</t>
  </si>
  <si>
    <t>10Z - Brána dvoukřídlá, aktivní křídlo pravé, brána osazená mezi fasády Dřevařského pavilonu a Školního skladu, světlá šířka 2370 mm, výška brány od terénu 1820 mm, Konstrukce rámu brány Jekl 60/40/3, výplň křídel 3 D panely povrch ZN, oka 50/100 mm, Ø5 mm, sloupky brány Jekl 80/80/5 mm, křídlové závěsy rektifikovatelné, hákový uzávěr pasivního křídla,zámek zadlabací vratový s vložkou,generální klíč, kování klika - klika, materiál nerez broušený, povrchová úprava brány - pozinkováno viz př.č. DET 17 - 7</t>
  </si>
  <si>
    <t>-1144584989</t>
  </si>
  <si>
    <t>998232110</t>
  </si>
  <si>
    <t>Přesun hmot pro oplocení se svislou nosnou konstrukcí zděnou z cihel, tvárnic, bloků, popř. kovovou nebo dřevěnou vodorovná dopravní vzdálenost do 50 m, pro oplocení výšky do 3 m</t>
  </si>
  <si>
    <t>-1049671342</t>
  </si>
  <si>
    <t xml:space="preserve">2020-076-01-12 - SO-01-12  interiér </t>
  </si>
  <si>
    <t xml:space="preserve">    725 - Zdravotechnika - zařizovací předměty</t>
  </si>
  <si>
    <t xml:space="preserve">    781 - Dokončovací práce - obklady</t>
  </si>
  <si>
    <t>HZS - Hodinové zúčtovací sazby</t>
  </si>
  <si>
    <t>725</t>
  </si>
  <si>
    <t>Zdravotechnika - zařizovací předměty</t>
  </si>
  <si>
    <t>725291621.14Z</t>
  </si>
  <si>
    <t xml:space="preserve">Doplňky zařízení koupelen a záchodů nerezové - 14Z -Zásobník na tekuté mýdlo, povrch nerez - dle výběru investora </t>
  </si>
  <si>
    <t>soubor</t>
  </si>
  <si>
    <t>599918195</t>
  </si>
  <si>
    <t>725291631</t>
  </si>
  <si>
    <t>Doplňky zařízení koupelen a záchodů nerezové zásobník papírových ručníků</t>
  </si>
  <si>
    <t>1264538525</t>
  </si>
  <si>
    <t>72516Z</t>
  </si>
  <si>
    <t xml:space="preserve">16Z - Koš na použité papírové ručníky, nerez, dle výběru investora </t>
  </si>
  <si>
    <t>812889763</t>
  </si>
  <si>
    <t>998725101</t>
  </si>
  <si>
    <t>Přesun hmot pro zařizovací předměty stanovený z hmotnosti přesunovaného materiálu vodorovná dopravní vzdálenost do 50 m v objektech výšky do 6 m</t>
  </si>
  <si>
    <t>-1317221705</t>
  </si>
  <si>
    <t>998725181</t>
  </si>
  <si>
    <t>Přesun hmot pro zařizovací předměty stanovený z hmotnosti přesunovaného materiálu Příplatek k cenám za přesun prováděný bez použití mechanizace pro jakoukoliv výšku objektu</t>
  </si>
  <si>
    <t>-1216221005</t>
  </si>
  <si>
    <t>767interiér- 01</t>
  </si>
  <si>
    <t>Celokovový pozinkovaný regál rozměr 1200x500*2100 s kovovými policemi, nosníky zasouvané do stojin. Police je lehce zapuštěna do nosníku - tím vzniká cca 4 mm okraj kolem dokola police, který pomáhá proti vypadnutí věcí z police. Police lze vyjmout bez demontáže celého regálu. rozměry police 50 x 120 cm, výška regálu 210 cm, počet polic: 6, police nastavitelné v krocích po 3,5 cm. zatížení na polici - 120 kg, zatížení regálu - 720 kg, kovové stojiny, nosníky, výztuhy i police jsou vyrobeny z pozinkovaného plechu výztuhy pod každou policí proti průhybu polic. DLE BEZPEČNOSTNÍCH PŘEDPISŮ JE TŘEBA REGÁLY VYŠŠÍ JAK 180 CM UKOTVIT K PEVNÉMU PODKLADU</t>
  </si>
  <si>
    <t>1889069082</t>
  </si>
  <si>
    <t>767Interiér- 02</t>
  </si>
  <si>
    <t>Celokovový pozinkovaný regál rozměr 900x500*2100 s kovovými policemi, nosníky zasouvané do stojin. Police je lehce zapuštěna do nosníku - tím vzniká cca 4 mm okraj kolem dokola police, který pomáhá proti vypadnutí věcí z police. Police lze vyjmout bez demontáže celého regálu. - rozměry police 50 x 90 cm, výška regálu 210 cm, počet polic: 6, police nastavitelné v krocích po 3,5 cm, zatížení na polici - 120 kg, zatížení regálu - 720 kg, kovové stojiny, nosníky, výztuhy i police jsou vyrobeny z pozinkovaného plechu výztuhy pod každou policí proti průhybu polic. DLE BEZPEČNOSTNÍCH PŘEDPISŮ JE TŘEBA REGÁLY VYŠŠÍ JAK 180 CM UKOTVIT K PEVNÉMU PODKLADU</t>
  </si>
  <si>
    <t>-251347794</t>
  </si>
  <si>
    <t>767Interiér- 03</t>
  </si>
  <si>
    <t>Celokovový pozinkovaný rošt z tyčoviny - oka 200x200mm, tloušťka tyčoviny 8 mm. Rošt bude zavěšen na ocelové kotvy do zdiva v rozestupu 450x450 mm. Rošt členěn na 4 svislé pruhy šířky 900 mm, celkový rozměr roštu - 3600 mm x 2100 mm. Rošt bude kotven do zdiva s distancí 50 mm, aby na něj bylo možné zavěšovat nářadí.</t>
  </si>
  <si>
    <t>-1760171002</t>
  </si>
  <si>
    <t>1265280918</t>
  </si>
  <si>
    <t>781</t>
  </si>
  <si>
    <t>Dokončovací práce - obklady</t>
  </si>
  <si>
    <t>781491021</t>
  </si>
  <si>
    <t>Montáž zrcadel lepených silikonovým tmelem na keramický obklad, plochy do 1 m2</t>
  </si>
  <si>
    <t>-1238652035</t>
  </si>
  <si>
    <t>63465124</t>
  </si>
  <si>
    <t>zrcadlo nemontované čiré tl 4mm max rozměr 3210x2250mm</t>
  </si>
  <si>
    <t>-22275920</t>
  </si>
  <si>
    <t>998781101</t>
  </si>
  <si>
    <t>Přesun hmot pro obklady keramické stanovený z hmotnosti přesunovaného materiálu vodorovná dopravní vzdálenost do 50 m v objektech výšky do 6 m</t>
  </si>
  <si>
    <t>-1250681143</t>
  </si>
  <si>
    <t>998781181</t>
  </si>
  <si>
    <t>Přesun hmot pro obklady keramické stanovený z hmotnosti přesunovaného materiálu Příplatek k cenám za přesun prováděný bez použití mechanizace pro jakoukoliv výšku objektu</t>
  </si>
  <si>
    <t>-148177921</t>
  </si>
  <si>
    <t>HZS</t>
  </si>
  <si>
    <t>Hodinové zúčtovací sazby</t>
  </si>
  <si>
    <t>HZS2132</t>
  </si>
  <si>
    <t>Hodinové zúčtovací sazby profesí PSV provádění stavebních konstrukcí zámečník odborný</t>
  </si>
  <si>
    <t>hod</t>
  </si>
  <si>
    <t>512</t>
  </si>
  <si>
    <t>-527718124</t>
  </si>
  <si>
    <t xml:space="preserve">2020-076-02 - SO-02 - Trafostanice   </t>
  </si>
  <si>
    <t xml:space="preserve">2020-076-02-01 - SO-02 - Trafostanice- zemní práce   </t>
  </si>
  <si>
    <t>-590229597</t>
  </si>
  <si>
    <t>-1130166797</t>
  </si>
  <si>
    <t>131251104</t>
  </si>
  <si>
    <t>Hloubení nezapažených jam a zářezů strojně s urovnáním dna do předepsaného profilu a spádu v hornině třídy těžitelnosti I skupiny 3 přes 100 do 500 m3</t>
  </si>
  <si>
    <t>-955045416</t>
  </si>
  <si>
    <t>Vodorovné přemístění výkopku nebo sypaniny po suchu na obvyklém dopravním prostředku, bez naložení výkopku, avšak se složením bez rozhrnutí z horniny třídy těžitelnosti I skupiny 1 až 3 na vzdálenost do 20 m- na meziskládku ( zemina určená pro obsyp)</t>
  </si>
  <si>
    <t>-607202537</t>
  </si>
  <si>
    <t>1320440319</t>
  </si>
  <si>
    <t>167151101</t>
  </si>
  <si>
    <t>Nakládání, skládání a překládání neulehlého výkopku nebo sypaniny strojně nakládání, množství do 100 m3, z horniny třídy těžitelnosti I, skupiny 1 až 3</t>
  </si>
  <si>
    <t>-726273584</t>
  </si>
  <si>
    <t>171251201</t>
  </si>
  <si>
    <t>-1220697385</t>
  </si>
  <si>
    <t>171201231</t>
  </si>
  <si>
    <t>Poplatek za uložení stavebního odpadu na recyklační skládce (skládkovné) zeminy a kamení zatříděného do Katalogu odpadů pod kódem 17 05 04</t>
  </si>
  <si>
    <t>292019610</t>
  </si>
  <si>
    <t>-742482770</t>
  </si>
  <si>
    <t>181351003</t>
  </si>
  <si>
    <t>Rozprostření a urovnání ornice v rovině nebo ve svahu sklonu do 1:5 strojně při souvislé ploše do 100 m2, tl. vrstvy do 200 mm</t>
  </si>
  <si>
    <t>-971339828</t>
  </si>
  <si>
    <t>1189015506</t>
  </si>
  <si>
    <t>505449761</t>
  </si>
  <si>
    <t>-355103765</t>
  </si>
  <si>
    <t>271532213</t>
  </si>
  <si>
    <t>Podsyp pod základové konstrukce se zhutněním a urovnáním povrchu z kameniva hrubého, frakce 8 - 16 mm</t>
  </si>
  <si>
    <t>-925886681</t>
  </si>
  <si>
    <t>271572211</t>
  </si>
  <si>
    <t>Podsyp pod základové konstrukce se zhutněním a urovnáním povrchu ze štěrkopísku netříděného</t>
  </si>
  <si>
    <t>-1726340528</t>
  </si>
  <si>
    <t>774388130</t>
  </si>
  <si>
    <t>711112002</t>
  </si>
  <si>
    <t>Provedení izolace proti zemní vlhkosti natěradly a tmely za studena na ploše svislé S nátěrem lakem asfaltovým</t>
  </si>
  <si>
    <t>-1681669628</t>
  </si>
  <si>
    <t>11163152</t>
  </si>
  <si>
    <t>lak hydroizolační asfaltový</t>
  </si>
  <si>
    <t>1914879226</t>
  </si>
  <si>
    <t>361806691</t>
  </si>
  <si>
    <t>711462103</t>
  </si>
  <si>
    <t>Provedení izolace proti povrchové a podpovrchové tlakové vodě fóliemi na ploše svislé S přilepenou v plné ploše</t>
  </si>
  <si>
    <t>-2128631781</t>
  </si>
  <si>
    <t>28322004</t>
  </si>
  <si>
    <t xml:space="preserve">fólie  hydroizolační pro spodní stavbu tl 1,5mm</t>
  </si>
  <si>
    <t>934230137</t>
  </si>
  <si>
    <t>1013831159</t>
  </si>
  <si>
    <t>-1597913549</t>
  </si>
  <si>
    <t xml:space="preserve">2020-076-02-02 - SO-02 - Trafostanice   </t>
  </si>
  <si>
    <t>1-SČ - Stavební část- Platné pro pozice 1 až 21:</t>
  </si>
  <si>
    <t>2-SČ - Stavební část- Platné pro pozice 23 až 61:</t>
  </si>
  <si>
    <t>1-SČ</t>
  </si>
  <si>
    <t>Stavební část- Platné pro pozice 1 až 21:</t>
  </si>
  <si>
    <t>1-SČ-00</t>
  </si>
  <si>
    <t>-1401216177</t>
  </si>
  <si>
    <t>1-SČ-01</t>
  </si>
  <si>
    <t>Betonová buňka - Vnější rozměry* (d x š x v): 7,78 x 3,02 x 3,32 m, Vnitřní rozměry* (d x š x v): 7,58 x 2,78 x 3,2 m Hmotnost*: 24,01 t, *pozn.: Jednotlivé geometrické parametry a hmotnosti se mohou lišit v souladu se stanovenými mezními odchylkami vycházejícími z výrobní dokumentace</t>
  </si>
  <si>
    <t>490922014</t>
  </si>
  <si>
    <t>1-SČ-02</t>
  </si>
  <si>
    <t>Vanová plochá střecha - Vanová plochá střecha s betonovou atikou; 6 cm přesah a odkapávací hrana výška atiky 26 cm; horní strana hladká od kovové formy; odvodnění přes chrlič; střecha kluzně uložena, na buňce, stupně vlivu prostředí venkovních částí XC4, XF1 a XA1,vnitřních částí XC1 podle EN206-1.</t>
  </si>
  <si>
    <t>192773965</t>
  </si>
  <si>
    <t>1-SČ-03</t>
  </si>
  <si>
    <t>Betonová příčka pro prostorovou buňku - montážní rozměry : š x v = 2,74 x 2,98 m, tloušťka stěny 10 cm, armování svařeno, stupeň vlivu prostředí XC1 podle EN 206-1.</t>
  </si>
  <si>
    <t>252528933</t>
  </si>
  <si>
    <t>1-SČ-04</t>
  </si>
  <si>
    <t>-275288421</t>
  </si>
  <si>
    <t>1-SČ-05</t>
  </si>
  <si>
    <t>1737025287</t>
  </si>
  <si>
    <t>1-SČ-06</t>
  </si>
  <si>
    <t>Okapový svod na terén - montážní rozměry : š x v = 2,74 x 2,98 m, tloušťka stěny 10 cm, armování svařeno, stupeň vlivu prostředí XC1 podle EN 206-1.</t>
  </si>
  <si>
    <t>-1189181610</t>
  </si>
  <si>
    <t>1-SČ-07</t>
  </si>
  <si>
    <t>Vrchní omítka - Typ stanice - Výška-3,32m, Šířka-3,02m, délka-7,78m, hloubka uložení-0,75m, vnější nátěr střechy v RAL, vnitřní nátěr v RAL-BB4721, Vnější omítka-KH2, výška soklu-20cm, odstín bude upřesněn s investorem, počet trafokobek-2ks, nátěr trafovany- olejoodolný jednonásobný, vnější povrchová úprava- asfalt.nátěr jednonás.stěn</t>
  </si>
  <si>
    <t>-931746394</t>
  </si>
  <si>
    <t>1-SČ-08</t>
  </si>
  <si>
    <t>Hliníkové dveře - rámové konstrukce s příčnou výztuhou a obvodovým těsněním, zapuštěnýmí panty a výplněmi s vysokopevnostní slitiny Standardně vybaveny mechanickým nastavením otevřené pol.se samočinným omezením otevření při 95°. Uzemněny Cu zemnícím páskem. Zkoušeny nárazem podle podle IEC 62262. Stupeň krytí IP 23 DH, S následují konfigurací: světlá šířka dveří-1150mm, světlá výška-2100mm, směr otevírání- pravé, větrání otev. křídla dole- LL62-pevný vět.prv výška 62 cm, větrání otev. křídla nahoře- LL62-pevný vět.prv výška 62 cm, typ zárubně- HKI-zárubeň s prapork dokola, Povrch- hladké, Barva-stříbrná (E6 EV1), Zámek- zám tříbod s nouzovým otevř., příprava pro vložku FAB, ostatní detaily- zemnící pásek</t>
  </si>
  <si>
    <t>-778275040</t>
  </si>
  <si>
    <t>1-SČ-09</t>
  </si>
  <si>
    <t>Hliníkové dveře - rámové konstrukce s příčnou výztuhou a obvodovým těsněním, zapuštěnýmí panty a výplněmi s vysokopevnostní slitiny Standardně vybaveny mechanickým nastavením otevřené pol.se samočinným omezením otevření při 95°. Uzemněny Cu zemnícím páskem. Zkoušeny nárazem podle podle IEC 62262. Stupeň krytí IP 23 DH, S následují konfigurací: světlá šířka dveří- 1.150 mm, světlá výška- 2.100 mm, směr otevírání- levé, větrání otev. křídla dole- LL62-pevný vět.prv výška 62 cm, větrání otev. křídla nahoře- LL62-pevný vět.prv výška 62 cm, typ zárubně- HKI-zárubeň s prapork dokola, Povrch- hladké, Barva- stříbrná (E6 EV1), Zámek- zám tříbod s nouzovým otevř. CE-prohl. Dle DIN EN 179- příprava pro vložku FAB- ostatní detaily- zemnící pásek, omezovač na horním vět.m prvku</t>
  </si>
  <si>
    <t>1069716710</t>
  </si>
  <si>
    <t>1-SČ-10</t>
  </si>
  <si>
    <t>Hliníkové dveře - rámové konstrukce s příčnou výztuhou a obvodovým těsněním, zapuštěnýmí panty a výplněmi s vysokopevnostní slitiny Standardně vybaveny mechanickým nastavením otevřené pol.se samočinným omezením otevření při 95°. Uzemněny Cu zemnícím páskem. Zkoušeny nárazem podle podle IEC 62262. Stupeň krytí IP 23 DH, S následují konfigurací: světlá šířka dveří-1100mm, světlá výška-2100mm, směr otevírání- levé, větrání otev. křídla dole- spodní větrání dveří lištou, větrání otev. křídla nahoře- bez větrání, typ zárubně- HKI-zárubeň s prapork dokola, Povrch- hladké, Barva- stříbrná (E6 EV1), Zámek- zám tříbod s nouzovým otevř, příprava pro vložku FAB, ostatní detaily- omezovač dveří krátký, zemnící pásek</t>
  </si>
  <si>
    <t>463850312</t>
  </si>
  <si>
    <t>1-SČ-12</t>
  </si>
  <si>
    <t>Mezipodlaha - sestávající z hliníkových profilů a/nebo pozinkovaných ocelových profilů, výškově nastavitelných pozinkovaných ocelových sloupků, připravená pro montáž příslušných rozváděčů. Pochozí plocha z finské vícevrstvé překližky. Tlouštka desek cca 27 mm, nosnost: max 500 kg/m²</t>
  </si>
  <si>
    <t>m²</t>
  </si>
  <si>
    <t>680808100</t>
  </si>
  <si>
    <t>1-SČ-13</t>
  </si>
  <si>
    <t>Zajištění mezipodlahy - Zajištění klíčem na profil mezipodlahy, klíč lze vyndat jen v zajištěné pozici, konstrukce testována na odolnost proti obloukovému zkratu Namontováno na desky mezipodlahy, 2 klíče pro mezipodlahu.</t>
  </si>
  <si>
    <t>1510892106</t>
  </si>
  <si>
    <t>1-SČ-11</t>
  </si>
  <si>
    <t>Hliníkové dveře - rámové konstrukce s příčnou výztuhou a obvodovým těsněním, zapuštěnýmí panty a výplněmi s vysokopevnostní slitiny Standardně vybaveny mechanickým nastavením otevřené pol.se samočinným omezením otevření při 95°. Uzemněny Cu zemnícím páskem. Zkoušeny nárazem podle podle IEC 62262. Stupeň krytí IP 23 DH, S následují konfigurací: světlá šířka dveří-1100mm, světlá výška-2100mm, směr otevírání- levé, větrání otev. křídla dole- spodní větrání dveří lištou, větrání otev. křídla nahoře- bez větrání, typ zárubně- HKI-zárubeň s prapork dokola, Povrch- hladké, Barva- stříbrná (E6 EV1), Zámek- zám tříbod s nouzovým otevř, příprava pro vložku FAB, ostatní detaily- omezovač na horním vět.m prvku, zemnící pásek</t>
  </si>
  <si>
    <t>827060575</t>
  </si>
  <si>
    <t>1-SČ-14</t>
  </si>
  <si>
    <t>Hliníkový větrací element LLE 100,3/62/10 stříbrně eloxováno š x v = 1003 x 618 mm; efektivní větrací plocha Fo= 0,272 m², provedení větráku L, z 1,5 mm ohnutého hliníkového plechu, stavební hloubka 100 mm, spoje nýtované, odkap vody dolů, připojení na uzemnění, bezpečné proti propíchnutí a hmyzu, krytí IP 23 DH, zkoušeno na obloukový zkrat.</t>
  </si>
  <si>
    <t>1988710840</t>
  </si>
  <si>
    <t>1-SČ-15</t>
  </si>
  <si>
    <t>Trafokolejnice HEA120 - Délka až 2,76 m, žárově zinkováno s navařeným profilem vymezujícím pojezdový profil a konstrukce pro uložení kolejnic v trafokomoře</t>
  </si>
  <si>
    <t>par</t>
  </si>
  <si>
    <t>1894445819</t>
  </si>
  <si>
    <t>1-SČ-16</t>
  </si>
  <si>
    <t>Laťová zábrana trafa 2ks, bezpečnostní tabulky: 1 Tabulka "Nebezpečí pádu do prohlubně", 1 Tabulka "Vysoké napětí - životu nebezpečno"</t>
  </si>
  <si>
    <t>631453474</t>
  </si>
  <si>
    <t>1-SČ-17</t>
  </si>
  <si>
    <t>HSI 150-E-K/100 INCL. HSI 150-D</t>
  </si>
  <si>
    <t>-445379072</t>
  </si>
  <si>
    <t>1-SČ-18</t>
  </si>
  <si>
    <t>HSI 90-K/100 INCL. HSI 90-D</t>
  </si>
  <si>
    <t>1979253540</t>
  </si>
  <si>
    <t>1-SČ-19</t>
  </si>
  <si>
    <t>Vývod stavebního proudu kulatý O 90</t>
  </si>
  <si>
    <t>1153597612</t>
  </si>
  <si>
    <t>1-SČ-20</t>
  </si>
  <si>
    <t>Průchodka GE-D/100 (UGA) - Pevná izolovaná průchodka pro zabetonování. Provedení nerez s průběžnou izolací a závitem M12 pro připojení na obou stranách.</t>
  </si>
  <si>
    <t>652020042</t>
  </si>
  <si>
    <t>1-SČ-21</t>
  </si>
  <si>
    <t>Průchodka zemnící bod GE-A/50 UGA</t>
  </si>
  <si>
    <t>1644602822</t>
  </si>
  <si>
    <t>2-SČ</t>
  </si>
  <si>
    <t>Stavební část- Platné pro pozice 23 až 61:</t>
  </si>
  <si>
    <t>2-SČ-23</t>
  </si>
  <si>
    <t>Elektrovystrojení, propojení, montáž elektro- Platné pro pozice 24 až 36:</t>
  </si>
  <si>
    <t>X</t>
  </si>
  <si>
    <t>1651383889</t>
  </si>
  <si>
    <t>2-SČ-24</t>
  </si>
  <si>
    <t>24- Elektro-chránička, trubka elektro FXP Turbo- Ohebná PVC trubka, nárazuvzdorná</t>
  </si>
  <si>
    <t>6983660</t>
  </si>
  <si>
    <t>2-SČ-25</t>
  </si>
  <si>
    <t>25- Krabice do betonu GADM, oranžová - průměr 60 mm, hloubka 70 mm</t>
  </si>
  <si>
    <t>-601431695</t>
  </si>
  <si>
    <t>2-SČ-26</t>
  </si>
  <si>
    <t>26- Montáž 4 polí VN rozváděče</t>
  </si>
  <si>
    <t>845113132</t>
  </si>
  <si>
    <t>2-SČ-27</t>
  </si>
  <si>
    <t>27- VN propoj mezi VN rozváděčem a transformátorem</t>
  </si>
  <si>
    <t>1556547781</t>
  </si>
  <si>
    <t>2-SČ-28</t>
  </si>
  <si>
    <t>28- VN propoj mezi VN rozváděčem a transformátorem</t>
  </si>
  <si>
    <t>511210215</t>
  </si>
  <si>
    <t>2-SČ-29</t>
  </si>
  <si>
    <t>29- Montáž transformátoru do stanice</t>
  </si>
  <si>
    <t>-803025651</t>
  </si>
  <si>
    <t>2-SČ-30</t>
  </si>
  <si>
    <t>30- Montáž 1 ks NN rozváděče</t>
  </si>
  <si>
    <t>-287088146</t>
  </si>
  <si>
    <t>2-SČ-31</t>
  </si>
  <si>
    <t>31- Montáž 1 ks NN rozváděče</t>
  </si>
  <si>
    <t>961133411</t>
  </si>
  <si>
    <t>2-SČ-32</t>
  </si>
  <si>
    <t>32- Montáž 1 ks NN rozváděče</t>
  </si>
  <si>
    <t>-1663917834</t>
  </si>
  <si>
    <t>2-SČ-33</t>
  </si>
  <si>
    <t>33- Kabelový propoj mezi trafem a NN-rozváděčem</t>
  </si>
  <si>
    <t>615805324</t>
  </si>
  <si>
    <t>2-SČ-34</t>
  </si>
  <si>
    <t>34- Kabelový propoj mezi trafem a NN-rozváděčem</t>
  </si>
  <si>
    <t>-856235442</t>
  </si>
  <si>
    <t>2-SČ-35</t>
  </si>
  <si>
    <t>35- Vnitřní osvětlení, zemnící okruh PZn 30/4</t>
  </si>
  <si>
    <t>952288328</t>
  </si>
  <si>
    <t>2-SČ-36</t>
  </si>
  <si>
    <t>36- Zpráva o výchozí revizi trafostanice</t>
  </si>
  <si>
    <t>1598340198</t>
  </si>
  <si>
    <t>2-SČ-37</t>
  </si>
  <si>
    <t>37- VN rozváděč- Typ: KKTT, Přetlak dolů, Rozměry : viz. výkres č. 04</t>
  </si>
  <si>
    <t>77991731</t>
  </si>
  <si>
    <t>2-SČ-38</t>
  </si>
  <si>
    <t>38- Transformátor: Suchý transformátor, 22/0,4 kV, Výkon: 630 kVA</t>
  </si>
  <si>
    <t>936158054</t>
  </si>
  <si>
    <t>2-SČ-39</t>
  </si>
  <si>
    <t>39- NN rozváděč: RH1+RC1- Rozměry: viz. výkres č. 04, Přívod: spodní, Provedení: skříňové</t>
  </si>
  <si>
    <t>-562768653</t>
  </si>
  <si>
    <t>2-SČ-40</t>
  </si>
  <si>
    <t>40- NN rozváděč: RH2+RC2- Rozměry: viz. výkres č. 04, Přívod: spodní, Provedení: skříňové</t>
  </si>
  <si>
    <t>475163005</t>
  </si>
  <si>
    <t>2-SČ-41</t>
  </si>
  <si>
    <t>41- NN rozváděč: Vlastní spotřeby</t>
  </si>
  <si>
    <t>1785589150</t>
  </si>
  <si>
    <t>2-SČ-42</t>
  </si>
  <si>
    <t>42- Doprava, jeřáb, usazení- Platné pro pozice 43 až 45:</t>
  </si>
  <si>
    <t>1643491521</t>
  </si>
  <si>
    <t>2-SČ-43</t>
  </si>
  <si>
    <t>43- Doprava- Doprava 1x trafostanice do místa určení stanice</t>
  </si>
  <si>
    <t>-1325666602</t>
  </si>
  <si>
    <t>2-SČ-44</t>
  </si>
  <si>
    <t>44- Autojeřáb pro osazení stanice- Cena je platná pro podmínky:Jeřáb 120 t/3m, Vyložení břemene do 8 m, Maximální doba práce jeřábu 3 hod., Příjezdová cesta s únosností 12,5t na nápravu, Zpevněná plocha pro rozpatkování jeřábu</t>
  </si>
  <si>
    <t>-1895251694</t>
  </si>
  <si>
    <t>2-SČ-45</t>
  </si>
  <si>
    <t>45- Prověření příjezdové cesty a staveniště realizačním technikem montáží- složení stanice montážní skupinou, dokončovací práce, předání zákazníkovi.</t>
  </si>
  <si>
    <t>-1957261804</t>
  </si>
  <si>
    <t>46</t>
  </si>
  <si>
    <t>2-SČ-46</t>
  </si>
  <si>
    <t>46- Bezpečnostní tabulky sada č.1 - trafostanice:</t>
  </si>
  <si>
    <t>-1649296195</t>
  </si>
  <si>
    <t>47</t>
  </si>
  <si>
    <t>2-SČ-47</t>
  </si>
  <si>
    <t>47- Systémové víko HSI 150-D 3/58 s bajonetovým uzávěrem- s 3 hrdly vnější D 60 mm komplet s zatepla smrštitelnou manžetou k plynotěsnému a vodotěsnému utěsnění 3 kabelů o D 26-58 mm.</t>
  </si>
  <si>
    <t>1498736060</t>
  </si>
  <si>
    <t>48</t>
  </si>
  <si>
    <t>2-SČ-48</t>
  </si>
  <si>
    <t>48- Systémové víko 90-D 1/82 s bajonetovým uzávěrem- s 1 hrdlem se zatepla smrštitelnou manžetou k plynotěsnému a vodotěsnému utěsnění 1 kabelu o vnějším průměru 25-80 mm.</t>
  </si>
  <si>
    <t>18538789</t>
  </si>
  <si>
    <t>49</t>
  </si>
  <si>
    <t>2-SČ-49</t>
  </si>
  <si>
    <t>Teréní úpravy pro osazení bet. TS do základové jámy vč. uzemnění</t>
  </si>
  <si>
    <t>1048958926</t>
  </si>
  <si>
    <t>50</t>
  </si>
  <si>
    <t>2-SČ-50</t>
  </si>
  <si>
    <t>Dokumentaci skutečného provedení díla</t>
  </si>
  <si>
    <t>-1505521062</t>
  </si>
  <si>
    <t>51</t>
  </si>
  <si>
    <t>2-SČ-51</t>
  </si>
  <si>
    <t>Geodetické zaměření TS</t>
  </si>
  <si>
    <t>118703014</t>
  </si>
  <si>
    <t>52</t>
  </si>
  <si>
    <t>2-SČ-52</t>
  </si>
  <si>
    <t>Geodetické vytýčení TS před zahájením stavby</t>
  </si>
  <si>
    <t>870557204</t>
  </si>
  <si>
    <t>53</t>
  </si>
  <si>
    <t>2-SČ-53</t>
  </si>
  <si>
    <t>Geometické zaměření TS</t>
  </si>
  <si>
    <t>1507407022</t>
  </si>
  <si>
    <t>54</t>
  </si>
  <si>
    <t>2-SČ-54</t>
  </si>
  <si>
    <t>Ochranné a pracovní pomůcky pro elektrotechniku</t>
  </si>
  <si>
    <t>-8883143</t>
  </si>
  <si>
    <t>55</t>
  </si>
  <si>
    <t>2-SČ-55</t>
  </si>
  <si>
    <t>Položení dielektrického koberce (do 50 kV, síla 4,5 mm)</t>
  </si>
  <si>
    <t>-51307434</t>
  </si>
  <si>
    <t>56</t>
  </si>
  <si>
    <t>2-SČ-56</t>
  </si>
  <si>
    <t>Stavební dozor a zajištění BOZP na pracovišti pro práci na el. zařízeních nebo v jejich blízkosti (příkaz B)</t>
  </si>
  <si>
    <t>701801721</t>
  </si>
  <si>
    <t>57</t>
  </si>
  <si>
    <t>2-SČ-57</t>
  </si>
  <si>
    <t>Zajištění a provedení manipulace (vypínání/zapínání) zařízení VN nebo NN</t>
  </si>
  <si>
    <t>-1679348421</t>
  </si>
  <si>
    <t>58</t>
  </si>
  <si>
    <t>2-SČ-58</t>
  </si>
  <si>
    <t>Provozní řády a zaškolení obsluhy technologie VN a NN</t>
  </si>
  <si>
    <t>-541372128</t>
  </si>
  <si>
    <t>59</t>
  </si>
  <si>
    <t>2-SČ-59</t>
  </si>
  <si>
    <t>Nastavení ochran nebo zařízení a komponentů VN a NN</t>
  </si>
  <si>
    <t>-1134119941</t>
  </si>
  <si>
    <t>60</t>
  </si>
  <si>
    <t>2-SČ-60</t>
  </si>
  <si>
    <t>Uvedení zařízení do provozu a celková revizní zpráva</t>
  </si>
  <si>
    <t>282109646</t>
  </si>
  <si>
    <t>2-SČ-61</t>
  </si>
  <si>
    <t>Náklady na přejímky a zkoušky, BOZP</t>
  </si>
  <si>
    <t>-156509759</t>
  </si>
  <si>
    <t>2020-076-02-03 - SO-02 - Trafostanice - střecha skladba D2</t>
  </si>
  <si>
    <t>-1700981695</t>
  </si>
  <si>
    <t>-622509279</t>
  </si>
  <si>
    <t>1446247455</t>
  </si>
  <si>
    <t>576056482</t>
  </si>
  <si>
    <t>-1395471295</t>
  </si>
  <si>
    <t>2010002390</t>
  </si>
  <si>
    <t>675493734</t>
  </si>
  <si>
    <t>-269215030</t>
  </si>
  <si>
    <t>814237692</t>
  </si>
  <si>
    <t>1838737278</t>
  </si>
  <si>
    <t>712771601</t>
  </si>
  <si>
    <t>Provedení ochranných pásů vegetační střechy po obvodu střechy, v místech střešních prostupům napojení na zeď apod. z praného říčního kameniva, tloušťky do 100 mm, šířky do 500 mm</t>
  </si>
  <si>
    <t>-973149261</t>
  </si>
  <si>
    <t>58337401</t>
  </si>
  <si>
    <t>kamenivo dekorační (kačírek) frakce 8/16</t>
  </si>
  <si>
    <t>-1169155093</t>
  </si>
  <si>
    <t>1617530409</t>
  </si>
  <si>
    <t>-1138201445</t>
  </si>
  <si>
    <t>1259720229</t>
  </si>
  <si>
    <t>1409484549</t>
  </si>
  <si>
    <t>998712101.1</t>
  </si>
  <si>
    <t>1380204474</t>
  </si>
  <si>
    <t>998712181.1</t>
  </si>
  <si>
    <t>39374696</t>
  </si>
  <si>
    <t xml:space="preserve">2020-076-02-04 - SO-02 - Trafostanice - klempířské kce  </t>
  </si>
  <si>
    <t xml:space="preserve">    721 - Zdravotechnika - vnitřní kanalizace</t>
  </si>
  <si>
    <t>-1260204089</t>
  </si>
  <si>
    <t>-293491196</t>
  </si>
  <si>
    <t>-158721139</t>
  </si>
  <si>
    <t>1498171150</t>
  </si>
  <si>
    <t>-1664739767</t>
  </si>
  <si>
    <t>721</t>
  </si>
  <si>
    <t>Zdravotechnika - vnitřní kanalizace</t>
  </si>
  <si>
    <t>72121140.19Z</t>
  </si>
  <si>
    <t>19Z - Plastový přepad střechy pro PVC krytinu, napojení na typový přepad strěchy trafostanice;</t>
  </si>
  <si>
    <t>-1562363219</t>
  </si>
  <si>
    <t>998721101</t>
  </si>
  <si>
    <t>Přesun hmot pro vnitřní kanalizace stanovený z hmotnosti přesunovaného materiálu vodorovná dopravní vzdálenost do 50 m v objektech výšky do 6 m</t>
  </si>
  <si>
    <t>-626337374</t>
  </si>
  <si>
    <t>998721181</t>
  </si>
  <si>
    <t>Přesun hmot pro vnitřní kanalizace stanovený z hmotnosti přesunovaného materiálu Příplatek k ceně za přesun prováděný bez použití mechanizace pro jakoukoliv výšku objektu</t>
  </si>
  <si>
    <t>-1585962797</t>
  </si>
  <si>
    <t>764041322.12K</t>
  </si>
  <si>
    <t>Dilatační lišta z titanzinkového lesklého válcovaného plechu připojovací, včetně tmelení rš 115 mm</t>
  </si>
  <si>
    <t>-190872539</t>
  </si>
  <si>
    <t>764341305.12K</t>
  </si>
  <si>
    <t xml:space="preserve">Lemování střechy Trafostanice - z titanzinkového lesklého válcovaného plechu - lemovací plech - RŠ = 398 mm, dl. 3,1 m, před výrobou budou zaměřeny skutečné rozměry </t>
  </si>
  <si>
    <t>-1444474076</t>
  </si>
  <si>
    <t>764244305.13K</t>
  </si>
  <si>
    <t>Oplechování horních ploch zdí a nadezdívek (atik) z titanzinkového lesklého válcovaného plechu mechanicky kotvené rš 333 mm</t>
  </si>
  <si>
    <t>-2035298291</t>
  </si>
  <si>
    <t>764241335.14K</t>
  </si>
  <si>
    <t>Oplechování střešních prvků z titanzinkového lesklého válcovaného plechu - Zatahovací plech, materiál titanzinek - 1 mm, RŠ = 298, dl. 19 m</t>
  </si>
  <si>
    <t>-184773804</t>
  </si>
  <si>
    <t>764241335.15K</t>
  </si>
  <si>
    <t>Oplechování střešních prvků z titanzinkového lesklého válcovaného plechu - Zatahovací plech, materiál titanzinek - 1 mm, RŠ = 172, dl. 3 m</t>
  </si>
  <si>
    <t>-1711085377</t>
  </si>
  <si>
    <t>2105703032</t>
  </si>
  <si>
    <t>1673031896</t>
  </si>
  <si>
    <t xml:space="preserve">2020-076-03 - SO-03 - Sítě, venkovní objekty  </t>
  </si>
  <si>
    <t xml:space="preserve">2020-076-03-01 - SO-03-01 přípojka nn   </t>
  </si>
  <si>
    <t>741 - Silnoproudá zařízení- přípojka nn</t>
  </si>
  <si>
    <t>741</t>
  </si>
  <si>
    <t>Silnoproudá zařízení- přípojka nn</t>
  </si>
  <si>
    <t>741-01</t>
  </si>
  <si>
    <t>kabel Al(-1kV AYKY) volně ul.do 3x95+70</t>
  </si>
  <si>
    <t>1973049752</t>
  </si>
  <si>
    <t>741-02</t>
  </si>
  <si>
    <t>spojka 1kV smršťovací do 4x95</t>
  </si>
  <si>
    <t>1693635400</t>
  </si>
  <si>
    <t>741-03</t>
  </si>
  <si>
    <t>ukončení v rozvaděči vč.zapojení vodiče do 95mm2</t>
  </si>
  <si>
    <t>1055936624</t>
  </si>
  <si>
    <t>741-04</t>
  </si>
  <si>
    <t>Protipožární ucpávka prostupu kabelového pr.do 110 mm, do EI 90 min.</t>
  </si>
  <si>
    <t>-295469780</t>
  </si>
  <si>
    <t>741-05</t>
  </si>
  <si>
    <t>Kabelová ucpávka vodě odolná pro vnitřní průměr otvoru do 60mm</t>
  </si>
  <si>
    <t>-1761848997</t>
  </si>
  <si>
    <t>741-06</t>
  </si>
  <si>
    <t>Zatažení kabelu do chráničky - kabel do 4kg/m</t>
  </si>
  <si>
    <t>1606522031</t>
  </si>
  <si>
    <t>741-07</t>
  </si>
  <si>
    <t>Vytyčení trasy venkovního silového vedení nn a vn v přehledném terénu (též v obci)</t>
  </si>
  <si>
    <t>km</t>
  </si>
  <si>
    <t>346094221</t>
  </si>
  <si>
    <t>741-08</t>
  </si>
  <si>
    <t>Hloubení a zához kabelové rýhy 700/1300mm zemina do tř. 4</t>
  </si>
  <si>
    <t>1810023884</t>
  </si>
  <si>
    <t>741-09</t>
  </si>
  <si>
    <t>výkop a zához kabel.rýhy šířka 35/hloubka 70cm tz.3/ko1.0</t>
  </si>
  <si>
    <t>-1463494854</t>
  </si>
  <si>
    <t>741-10</t>
  </si>
  <si>
    <t>Bourání živičných povrchů - síla vrstvy do 5cm</t>
  </si>
  <si>
    <t>-461251718</t>
  </si>
  <si>
    <t>741-11</t>
  </si>
  <si>
    <t>Obetonování chrániček do fí 200mm v rýze do š.100cm, tl.vrstvy 12cm</t>
  </si>
  <si>
    <t>1738012514</t>
  </si>
  <si>
    <t>741-12</t>
  </si>
  <si>
    <t>Dvouplášťová tuhá chránička pro mechanickou ochranu vedení, fí 160 - 200mm</t>
  </si>
  <si>
    <t>-281369088</t>
  </si>
  <si>
    <t>741-13</t>
  </si>
  <si>
    <t>Odvoz zeminy a štěrku - do vzdálenosti 20km</t>
  </si>
  <si>
    <t>-2100767629</t>
  </si>
  <si>
    <t>741-14</t>
  </si>
  <si>
    <t>Zřízení kab.lože z kop.písku se zakrytím bet.deskami 50x25x5cm, tl.vrstvy 10cm</t>
  </si>
  <si>
    <t>-2099687548</t>
  </si>
  <si>
    <t>741-15</t>
  </si>
  <si>
    <t>Jednovrstvá vozovka z asfaltu - vrstva asfaltu 5cm</t>
  </si>
  <si>
    <t>1305817926</t>
  </si>
  <si>
    <t>741-16</t>
  </si>
  <si>
    <t>Výkopová zemina-skládkovné</t>
  </si>
  <si>
    <t>-1820424975</t>
  </si>
  <si>
    <t>741-17</t>
  </si>
  <si>
    <t>Celková prohlídka, zkoušení, měření a vyhotovení výchozí revizní zprávy, pro objem IN přes 500 do 1000 tis. Kč</t>
  </si>
  <si>
    <t>1553620776</t>
  </si>
  <si>
    <t>741-18</t>
  </si>
  <si>
    <t>Manipulace na zařízeních prováděné provozovatelem</t>
  </si>
  <si>
    <t>-824458330</t>
  </si>
  <si>
    <t xml:space="preserve">2020-076-03-02 - SO-03-02 napojení trafostanice na VN – na areálový rozvod VN    </t>
  </si>
  <si>
    <t xml:space="preserve">    741 - Elektroinstalace - silnoproud</t>
  </si>
  <si>
    <t>1-01</t>
  </si>
  <si>
    <t>-488603510</t>
  </si>
  <si>
    <t>1-02</t>
  </si>
  <si>
    <t>441001054</t>
  </si>
  <si>
    <t>1-03</t>
  </si>
  <si>
    <t>-1054546532</t>
  </si>
  <si>
    <t>1-04</t>
  </si>
  <si>
    <t>1820651392</t>
  </si>
  <si>
    <t>1-05</t>
  </si>
  <si>
    <t>1224846125</t>
  </si>
  <si>
    <t>1-06</t>
  </si>
  <si>
    <t>809641062</t>
  </si>
  <si>
    <t>1-07</t>
  </si>
  <si>
    <t>952334455</t>
  </si>
  <si>
    <t>Elektroinstalace - silnoproud</t>
  </si>
  <si>
    <t>741-001</t>
  </si>
  <si>
    <t>22-AXEKVCEY 1x120/16 - 1x120/16 mm2, kabel silový izolace polyetylen, stíněný (bez kabelových příchytek)</t>
  </si>
  <si>
    <t>1711241686</t>
  </si>
  <si>
    <t>741-003</t>
  </si>
  <si>
    <t>Kabelová koncovka vnitřní pro jednožílové kabely s plastovou izolací, 22kV, 120mm2</t>
  </si>
  <si>
    <t>-491499695</t>
  </si>
  <si>
    <t>741-004</t>
  </si>
  <si>
    <t>Kabelová spojka hybridní pro více/jednožílové kabely, 22kV, 120 mm2</t>
  </si>
  <si>
    <t>-1798379203</t>
  </si>
  <si>
    <t>741-007</t>
  </si>
  <si>
    <t>1488180897</t>
  </si>
  <si>
    <t>741-008</t>
  </si>
  <si>
    <t>-2077354934</t>
  </si>
  <si>
    <t>741-009</t>
  </si>
  <si>
    <t>-244818185</t>
  </si>
  <si>
    <t>741-010</t>
  </si>
  <si>
    <t>Demontáž kabelového vedení vn</t>
  </si>
  <si>
    <t>1864198873</t>
  </si>
  <si>
    <t>741-015</t>
  </si>
  <si>
    <t>-645317164</t>
  </si>
  <si>
    <t>741-016</t>
  </si>
  <si>
    <t>1231341679</t>
  </si>
  <si>
    <t>741-021</t>
  </si>
  <si>
    <t>1608012932</t>
  </si>
  <si>
    <t>741-022</t>
  </si>
  <si>
    <t>-1833912925</t>
  </si>
  <si>
    <t xml:space="preserve">2020-076-03-03 - SO-03-03 přípojka vody pro sklad  </t>
  </si>
  <si>
    <t xml:space="preserve">    1-1 - Zemní práce-  PŘÍPOJKA VODY PRO SKLAD - 14  bm</t>
  </si>
  <si>
    <t xml:space="preserve">    8 - Trubní vedení</t>
  </si>
  <si>
    <t>1-1</t>
  </si>
  <si>
    <t xml:space="preserve">Zemní práce-  PŘÍPOJKA VODY PRO SKLAD - 14  bm</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</si>
  <si>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</si>
  <si>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</si>
  <si>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1532023055</t>
  </si>
  <si>
    <t>58337344</t>
  </si>
  <si>
    <t>štěrkopísek frakce 0/32</t>
  </si>
  <si>
    <t>-1538998101</t>
  </si>
  <si>
    <t>-1815520557</t>
  </si>
  <si>
    <t>899722114</t>
  </si>
  <si>
    <t>Krytí potrubí z plastů výstražnou fólií z PVC šířky 40 cm</t>
  </si>
  <si>
    <t>249047527</t>
  </si>
  <si>
    <t>Trubní vedení</t>
  </si>
  <si>
    <t>871- R2</t>
  </si>
  <si>
    <t>Propojení se stáv. potrubím</t>
  </si>
  <si>
    <t>1623540939</t>
  </si>
  <si>
    <t>871- R3</t>
  </si>
  <si>
    <t>Signalizační vidič</t>
  </si>
  <si>
    <t>-1622770827</t>
  </si>
  <si>
    <t>87116114.R</t>
  </si>
  <si>
    <t>Montáž a dodávka potrubí PE HD 40</t>
  </si>
  <si>
    <t>2032553060</t>
  </si>
  <si>
    <t>998276101</t>
  </si>
  <si>
    <t>Přesun hmot pro trubní vedení hloubené z trub z plastických hmot nebo sklolaminátových pro vodovody nebo kanalizace v otevřeném výkopu dopravní vzdálenost do 15 m</t>
  </si>
  <si>
    <t>-83788785</t>
  </si>
  <si>
    <t>2020-076-03-04 - SO-03-04 přípojka splaškové kanalizace</t>
  </si>
  <si>
    <t xml:space="preserve">    1-2 - Zemní práce-PŘÍPOJKA SPLAŠKOVÉ KANALIZACE</t>
  </si>
  <si>
    <t>1-2</t>
  </si>
  <si>
    <t>Zemní práce-PŘÍPOJKA SPLAŠKOVÉ KANALIZACE</t>
  </si>
  <si>
    <t>11-01</t>
  </si>
  <si>
    <t>výkopové práce (od šachty SŠ1 k řadu) 9x1x1,5=7,5 m3</t>
  </si>
  <si>
    <t>-1704962155</t>
  </si>
  <si>
    <t>11-02</t>
  </si>
  <si>
    <t>pažení (od šachty SŠ1 k řadu) 2x(9x1,5)= 15 m2</t>
  </si>
  <si>
    <t>1842360947</t>
  </si>
  <si>
    <t>11-03</t>
  </si>
  <si>
    <t>podsyp a obsyp potrubí pískem 18x1x0,55= 9,9 m3</t>
  </si>
  <si>
    <t>2112746029</t>
  </si>
  <si>
    <t>11-04</t>
  </si>
  <si>
    <t>zásyp vytěženou zeminou se zhutněním (od šachty SŠ1 k řadu) 7,5-9x1x0,55= 2,55 m3</t>
  </si>
  <si>
    <t>-1956789871</t>
  </si>
  <si>
    <t>11-05</t>
  </si>
  <si>
    <t>odvoz přebytečné zeminy na skládku včetně skládkovného (od šachty SŠ1 k řadu) 7,5-2,55= 4,95 m3</t>
  </si>
  <si>
    <t>1605404803</t>
  </si>
  <si>
    <t>8712731.R</t>
  </si>
  <si>
    <t>Montáž kanalizačního potrubí z plastů z KG v otevřeném výkopu ve sklonu do 20 % DN 125</t>
  </si>
  <si>
    <t>54652572</t>
  </si>
  <si>
    <t>28611191</t>
  </si>
  <si>
    <t>trubka kanalizační PPKGEM 125x3,9x500mm SN10</t>
  </si>
  <si>
    <t>1901134914</t>
  </si>
  <si>
    <t>894211151.R</t>
  </si>
  <si>
    <t>Šachty kanalizační kruhové z prostého betonu - prefab. betonová šachta DN 1000 vč. litinového poklopu DN 600</t>
  </si>
  <si>
    <t>245480648</t>
  </si>
  <si>
    <t>5922433.vl.7.1</t>
  </si>
  <si>
    <t>doprava a usazení revizní šachty</t>
  </si>
  <si>
    <t>-1019074478</t>
  </si>
  <si>
    <t>871-R1</t>
  </si>
  <si>
    <t>vysazení odbočky na řadu</t>
  </si>
  <si>
    <t>1406111953</t>
  </si>
  <si>
    <t>428760019</t>
  </si>
  <si>
    <t xml:space="preserve">2020-076-03-05 - SO-03-05 datová přípojka pro školní sklad </t>
  </si>
  <si>
    <t xml:space="preserve">    742-4 - Elektroinstalace - slaboproud- přípojka optiky_x000d_
</t>
  </si>
  <si>
    <t>742-4</t>
  </si>
  <si>
    <t xml:space="preserve">Elektroinstalace - slaboproud- přípojka optiky_x000d_
</t>
  </si>
  <si>
    <t>742-PT-mobil-08</t>
  </si>
  <si>
    <t>Montáž kompletní optické vany</t>
  </si>
  <si>
    <t>1996030005</t>
  </si>
  <si>
    <t>742-PT-mobil-09</t>
  </si>
  <si>
    <t>Kompletně vybavená optická vana 19" 1U, výsuvná, včetně popisek, vyvazovací oka pro organizaci, černá, 24x pigtail 9/125 E2000, optické kazety, ochrany svárů</t>
  </si>
  <si>
    <t>-1359670836</t>
  </si>
  <si>
    <t>742-PT-mobil-10</t>
  </si>
  <si>
    <t>Svařování pigtailu</t>
  </si>
  <si>
    <t>-2008889337</t>
  </si>
  <si>
    <t>742-PT-mobil-11</t>
  </si>
  <si>
    <t>Teplem smrštitelná ochrana sváru</t>
  </si>
  <si>
    <t>1975988922</t>
  </si>
  <si>
    <t>742-PT-mobil-02</t>
  </si>
  <si>
    <t>Optický kabel venkovní, ochrana proti hlod. (skel. vlákna), černý PE, d6,8mm, pev. v tahu 500N, vlákna v prim. ochraně 250µm, CLT, dielektrický, 24 vl. SM OS2 9/125</t>
  </si>
  <si>
    <t>-1715812848</t>
  </si>
  <si>
    <t>742-PT-mobil-14</t>
  </si>
  <si>
    <t>Montáž kabelového žlabu neperforovaného 60x100 vč. příslušenství a montážního materiálu</t>
  </si>
  <si>
    <t>814134113</t>
  </si>
  <si>
    <t>742-PT-mobil-15</t>
  </si>
  <si>
    <t>Žlab kabelový neperforovaný 100*60*0,60mm, délka 3m, integrované spojky, pozinkováno, vč. nosného profilu, tvarovek, závitových tyčí, kotev a instalačního materiálu</t>
  </si>
  <si>
    <t>257220417</t>
  </si>
  <si>
    <t>742-PT-mobil-03</t>
  </si>
  <si>
    <t>Montáž ohebné dvouplášťové korugované chráničky, průměr 40mm</t>
  </si>
  <si>
    <t>-43474263</t>
  </si>
  <si>
    <t>742-PT-mobil-04</t>
  </si>
  <si>
    <t>Ohebná dvouplášťová korugovaná chránička, průměr 40mm, zatahovací drát</t>
  </si>
  <si>
    <t>-588696473</t>
  </si>
  <si>
    <t>742-PT-mobil-05</t>
  </si>
  <si>
    <t>Spojka pro ohebnou dvouplášťovou korugovaná chráničku, průměr 40mm</t>
  </si>
  <si>
    <t>-1076615577</t>
  </si>
  <si>
    <t>742-PT-mobil-06</t>
  </si>
  <si>
    <t>Těsnící kroužek pro ohebnou dvouplášťovou korugovaná chráničku, průměr 40mm</t>
  </si>
  <si>
    <t>534645389</t>
  </si>
  <si>
    <t>742-PT-mobil-22B</t>
  </si>
  <si>
    <t>Měření optického segmentu, měření útlumu, vypracování měřího protokolu</t>
  </si>
  <si>
    <t>1013092710</t>
  </si>
  <si>
    <t>742-PT-mobil-23</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</si>
  <si>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</si>
  <si>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-1551999057</t>
  </si>
  <si>
    <t>742-PT-mobil-24</t>
  </si>
  <si>
    <t>Stavební přípomoci - Cena zahrnuje komplexní náklady na tyto drobné stavení činnosti včetně materiálu. Jedná se o veškeré průrazy a jejich utěsnění po montáži a jiné drobné stavební činnosti nutné pro instalaci systému a jeho vedení</t>
  </si>
  <si>
    <t>1516017712</t>
  </si>
  <si>
    <t>742-PT-mobil-25</t>
  </si>
  <si>
    <t>Vypracování dokumentace skutečného stavu, tisk a kompletace 6 paré</t>
  </si>
  <si>
    <t>-85383421</t>
  </si>
  <si>
    <t>742-PT-mobil-26</t>
  </si>
  <si>
    <t>Ostatní režijní náklady (cestovné, náhrady, ubytování atd.)</t>
  </si>
  <si>
    <t>-112598143</t>
  </si>
  <si>
    <t xml:space="preserve">2020-076-03-06 - SO-03-06 přípojka dešťové kanalizace </t>
  </si>
  <si>
    <t xml:space="preserve">    1-4 -   Zemní práce- PŘÍPOJKA DEŠŤOVÁ KANALIZACE -...trubní vedení - 3+47 m</t>
  </si>
  <si>
    <t>1-4</t>
  </si>
  <si>
    <t xml:space="preserve">  Zemní práce- PŘÍPOJKA DEŠŤOVÁ KANALIZACE -...trubní vedení - 3+47 m</t>
  </si>
  <si>
    <t>175111101</t>
  </si>
  <si>
    <t>Obsypání potrubí ručně sypaninou z vhodných hornin tř. 1 až 4 nebo materiálem připraveným podél výkopu ve vzdálenosti do 3 m od jeho kraje, pro jakoukoliv hloubku výkopu a míru zhutnění bez prohození sypaniny sítem</t>
  </si>
  <si>
    <t>CS ÚRS 2019 02</t>
  </si>
  <si>
    <t>759476455</t>
  </si>
  <si>
    <t>583373440</t>
  </si>
  <si>
    <t>1437811892</t>
  </si>
  <si>
    <t>871263121.R</t>
  </si>
  <si>
    <t>Montáž kanalizačního potrubí z KG otevřený výkop sklon do 20 % DN 110</t>
  </si>
  <si>
    <t>-1450656864</t>
  </si>
  <si>
    <t>28611187</t>
  </si>
  <si>
    <t>trubka kanalizační PPKGEM 110x3,4x500 mm SN10</t>
  </si>
  <si>
    <t>1113876568</t>
  </si>
  <si>
    <t>1185874110</t>
  </si>
  <si>
    <t>trubka kanalizační PPKGEM 125x3,9x500 mm SN10</t>
  </si>
  <si>
    <t>701268936</t>
  </si>
  <si>
    <t>877265271</t>
  </si>
  <si>
    <t>Montáž tvarovek na kanalizačním potrubí z trub z plastu z tvrdého PVC nebo z polypropylenu v otevřeném výkopu lapačů střešních splavenin DN 100</t>
  </si>
  <si>
    <t>1507172044</t>
  </si>
  <si>
    <t>56231163</t>
  </si>
  <si>
    <t>lapač střešních splavenin se zápachovou klapkou a lapacím košem DN 125/110</t>
  </si>
  <si>
    <t>-1296153922</t>
  </si>
  <si>
    <t>-1131626432</t>
  </si>
  <si>
    <t>kpl.</t>
  </si>
  <si>
    <t>-244066456</t>
  </si>
  <si>
    <t>1442673458</t>
  </si>
  <si>
    <t xml:space="preserve">2020-076-03-07 - SO-03-07 přeložka vodovodní přípojky pro závlahu   </t>
  </si>
  <si>
    <t xml:space="preserve">    1-1 - Zemní práce-  PŘELOŽKA VODOVODNÍ PŘÍPOJKY PRO ZÁVLAHU SADU - 60  bm</t>
  </si>
  <si>
    <t xml:space="preserve">    997 - Přesun sutě</t>
  </si>
  <si>
    <t xml:space="preserve">Zemní práce-  PŘELOŽKA VODOVODNÍ PŘÍPOJKY PRO ZÁVLAHU SADU - 60  bm</t>
  </si>
  <si>
    <t>110002100.1</t>
  </si>
  <si>
    <t>Vytyčení trati trubního vedení podzemního v terénu volném</t>
  </si>
  <si>
    <t>1970684316</t>
  </si>
  <si>
    <t>121151103</t>
  </si>
  <si>
    <t>Sejmutí ornice strojně při souvislé ploše do 100 m2, tl. vrstvy do 200 mm</t>
  </si>
  <si>
    <t>-1218224849</t>
  </si>
  <si>
    <t>132251252</t>
  </si>
  <si>
    <t>Hloubení nezapažených rýh šířky přes 800 do 2 000 mm strojně s urovnáním dna do předepsaného profilu a spádu v hornině třídy těžitelnosti I skupiny 3 přes 20 do 50 m3</t>
  </si>
  <si>
    <t>-92405461</t>
  </si>
  <si>
    <t>Vodorovné přemístění výkopku nebo sypaniny po suchu na obvyklém dopravním prostředku, bez naložení výkopku, avšak se složením bez rozhrnutí z horniny třídy těžitelnosti I skupiny 1 až 3 na vzdálenost do 20 m</t>
  </si>
  <si>
    <t>1792772653</t>
  </si>
  <si>
    <t>634005780</t>
  </si>
  <si>
    <t>1762833392</t>
  </si>
  <si>
    <t>-188480771</t>
  </si>
  <si>
    <t>-197355413</t>
  </si>
  <si>
    <t>-757442917</t>
  </si>
  <si>
    <t>451572111</t>
  </si>
  <si>
    <t>Lože pod potrubí, stoky a drobné objekty v otevřeném výkopu z kameniva drobného těženého 0 až 4 mm</t>
  </si>
  <si>
    <t>-2105212755</t>
  </si>
  <si>
    <t>827570459</t>
  </si>
  <si>
    <t>165243338</t>
  </si>
  <si>
    <t>-1811745344</t>
  </si>
  <si>
    <t>-747052800</t>
  </si>
  <si>
    <t>182351023</t>
  </si>
  <si>
    <t>Rozprostření a urovnání ornice ve svahu sklonu přes 1:5 strojně při souvislé ploše do 100 m2, tl. vrstvy do 200 mm</t>
  </si>
  <si>
    <t>-159623422</t>
  </si>
  <si>
    <t>-1347612134</t>
  </si>
  <si>
    <t>785851231</t>
  </si>
  <si>
    <t>87116114.R25</t>
  </si>
  <si>
    <t>Montáž a dodávka potrubí PE HD 25</t>
  </si>
  <si>
    <t>-2063072243</t>
  </si>
  <si>
    <t>871275811</t>
  </si>
  <si>
    <t>Bourání stávajícího potrubí z PVC nebo polypropylenu PP v otevřeném výkopu DN do 150</t>
  </si>
  <si>
    <t>-39506703</t>
  </si>
  <si>
    <t>997</t>
  </si>
  <si>
    <t>Přesun sutě</t>
  </si>
  <si>
    <t>997013211</t>
  </si>
  <si>
    <t>Vnitrostaveništní doprava suti a vybouraných hmot vodorovně do 50 m svisle ručně pro budovy a haly výšky do 6 m</t>
  </si>
  <si>
    <t>1479096221</t>
  </si>
  <si>
    <t>997013501</t>
  </si>
  <si>
    <t>Odvoz suti a vybouraných hmot na skládku nebo meziskládku se složením, na vzdálenost do 1 km</t>
  </si>
  <si>
    <t>-1130319471</t>
  </si>
  <si>
    <t>997013509</t>
  </si>
  <si>
    <t>Odvoz suti a vybouraných hmot na skládku nebo meziskládku se složením, na vzdálenost Příplatek k ceně za každý další i započatý 1 km přes 1 km</t>
  </si>
  <si>
    <t>-38827779</t>
  </si>
  <si>
    <t>997013813</t>
  </si>
  <si>
    <t>Poplatek za uložení stavebního odpadu na skládce (skládkovné) z plastických hmot zatříděného do Katalogu odpadů pod kódem 17 02 03</t>
  </si>
  <si>
    <t>-511836704</t>
  </si>
  <si>
    <t>280257255</t>
  </si>
  <si>
    <t xml:space="preserve">2020-076-03-08 - SO-03-08 přeložka optického kabelu T-Mobile </t>
  </si>
  <si>
    <t xml:space="preserve">    742 - Elektroinstalace - slaboproud</t>
  </si>
  <si>
    <t>1-ZP-01</t>
  </si>
  <si>
    <t>bourání zpevněných povrchů</t>
  </si>
  <si>
    <t>-1962973142</t>
  </si>
  <si>
    <t>1-ZP-02</t>
  </si>
  <si>
    <t>sdružená položka - výkop 0,35 x 0,8 m (výkop 0,35 x 0,8 m, zřízení pískového lože, pokládka krycích desek a fólie, zához, hutnění)</t>
  </si>
  <si>
    <t>-570287056</t>
  </si>
  <si>
    <t>1-ZP-03</t>
  </si>
  <si>
    <t>zkoušky hutnění</t>
  </si>
  <si>
    <t>957651846</t>
  </si>
  <si>
    <t>1-ZP-04</t>
  </si>
  <si>
    <t>pokládka HDPE do výkopu</t>
  </si>
  <si>
    <t>1655069316</t>
  </si>
  <si>
    <t>1-ZP-05</t>
  </si>
  <si>
    <t>geodetické zaměření a mapování do 100 m</t>
  </si>
  <si>
    <t>-175156560</t>
  </si>
  <si>
    <t>742</t>
  </si>
  <si>
    <t>Elektroinstalace - slaboproud</t>
  </si>
  <si>
    <t>742-PT-mat-01</t>
  </si>
  <si>
    <t>optický SM kabel 24 vláken - typ dle dodávky investora</t>
  </si>
  <si>
    <t>-1908788293</t>
  </si>
  <si>
    <t>742-PT-mat-02</t>
  </si>
  <si>
    <t>těsnící zátka na optický kabel</t>
  </si>
  <si>
    <t>-1794500220</t>
  </si>
  <si>
    <t>742-PT-mat-03</t>
  </si>
  <si>
    <t>průchodka pro OR</t>
  </si>
  <si>
    <t>491008460</t>
  </si>
  <si>
    <t>742-PT-mat-04</t>
  </si>
  <si>
    <t>konektory typu E2000/APC, keramika</t>
  </si>
  <si>
    <t>220712448</t>
  </si>
  <si>
    <t>742-PT-mat-05</t>
  </si>
  <si>
    <t>HDPE trubka 40/33 mm ŽL</t>
  </si>
  <si>
    <t>-152110575</t>
  </si>
  <si>
    <t>742-PT-mat-06</t>
  </si>
  <si>
    <t>HDPE trubka 40/33 mm ŽLčv</t>
  </si>
  <si>
    <t>-1180114051</t>
  </si>
  <si>
    <t>742-PT-mat-07</t>
  </si>
  <si>
    <t>těsnící zátka PLASSON na HDPE trubku 40 mm</t>
  </si>
  <si>
    <t>924313021</t>
  </si>
  <si>
    <t>742-PT-mat-08</t>
  </si>
  <si>
    <t>spojka PLASSON na HDPE trubku</t>
  </si>
  <si>
    <t>-914522273</t>
  </si>
  <si>
    <t>742-PT-mat-09</t>
  </si>
  <si>
    <t>pevné krytí - plastová deska 25 x 100 cm</t>
  </si>
  <si>
    <t>1341567213</t>
  </si>
  <si>
    <t>742-PT-mat-10</t>
  </si>
  <si>
    <t>výstražná fólie š. 22 mm s potiskem loga investora</t>
  </si>
  <si>
    <t>-536095513</t>
  </si>
  <si>
    <t>742-PT-mat-11</t>
  </si>
  <si>
    <t>protipožární hmota</t>
  </si>
  <si>
    <t>1429782926</t>
  </si>
  <si>
    <t>742-PT-mat-12</t>
  </si>
  <si>
    <t>adaptér (průchodka) E2000 APC</t>
  </si>
  <si>
    <t>86861764</t>
  </si>
  <si>
    <t>742-PT-mat-13</t>
  </si>
  <si>
    <t>ochrana svárů</t>
  </si>
  <si>
    <t>-66492141</t>
  </si>
  <si>
    <t>742-PT-mat-14</t>
  </si>
  <si>
    <t>záslepka plast SC simplex</t>
  </si>
  <si>
    <t>-673674275</t>
  </si>
  <si>
    <t>742-PT-mat-15</t>
  </si>
  <si>
    <t>Navezení nové zeminy (ohumusování zelené plochy) - včetně dopravy</t>
  </si>
  <si>
    <t>m³</t>
  </si>
  <si>
    <t>-39002142</t>
  </si>
  <si>
    <t>742-PT-mat-16</t>
  </si>
  <si>
    <t>Recyklát včetně dopravy</t>
  </si>
  <si>
    <t>1171924296</t>
  </si>
  <si>
    <t>742-PT-mont-01</t>
  </si>
  <si>
    <t>zřízení a utěsnění prostupu zdivem</t>
  </si>
  <si>
    <t>1557599372</t>
  </si>
  <si>
    <t>742-PT-mont-02</t>
  </si>
  <si>
    <t>Zatažení HDPE do multikanálu</t>
  </si>
  <si>
    <t>-609350348</t>
  </si>
  <si>
    <t>742-PT-mont-03</t>
  </si>
  <si>
    <t>Přitazeni OK do trubky</t>
  </si>
  <si>
    <t>1020164818</t>
  </si>
  <si>
    <t>742-PT-mont-04</t>
  </si>
  <si>
    <t>přitažení OK ke stávajícímu OK v HDPE, LSPE</t>
  </si>
  <si>
    <t>1596566860</t>
  </si>
  <si>
    <t>742-PT-mont-05</t>
  </si>
  <si>
    <t>formování rezervy OK a uložení do stojanu OR</t>
  </si>
  <si>
    <t>-44603347</t>
  </si>
  <si>
    <t>742-PT-mont-06</t>
  </si>
  <si>
    <t>formování rezervy OK a uložení do OS</t>
  </si>
  <si>
    <t>729243183</t>
  </si>
  <si>
    <t>742-PT-mont-07</t>
  </si>
  <si>
    <t>odpláštění OK</t>
  </si>
  <si>
    <t>-1987985433</t>
  </si>
  <si>
    <t>742-PT-mont-08</t>
  </si>
  <si>
    <t>montáž těsnící zátky na OK</t>
  </si>
  <si>
    <t>508458432</t>
  </si>
  <si>
    <t>742-PT-mont-09</t>
  </si>
  <si>
    <t>kompletace OR 19 SB xx do 24 vláken</t>
  </si>
  <si>
    <t>1074113860</t>
  </si>
  <si>
    <t>742-PT-mont-10</t>
  </si>
  <si>
    <t>montáž spojky PLASSON na HDPE trubky</t>
  </si>
  <si>
    <t>-12720062</t>
  </si>
  <si>
    <t>742-PT-mont-11</t>
  </si>
  <si>
    <t>montáž těsnící zátky na HDPE trubku</t>
  </si>
  <si>
    <t>-1495447094</t>
  </si>
  <si>
    <t>742-PT-mont-12</t>
  </si>
  <si>
    <t>ukončení optického vlákna - svár v OR - do 48 vláken</t>
  </si>
  <si>
    <t>242353211</t>
  </si>
  <si>
    <t>742-PT-mont-13</t>
  </si>
  <si>
    <t>svár optického vlákna v OS - do 48 vláken</t>
  </si>
  <si>
    <t>-1257245950</t>
  </si>
  <si>
    <t>742-PT-mont-14</t>
  </si>
  <si>
    <t>měření vláken OK (PM+OTDR), 1300/1550 nm, vč. měřících protokolů vl.</t>
  </si>
  <si>
    <t>-888147912</t>
  </si>
  <si>
    <t>742-PT-mont-15</t>
  </si>
  <si>
    <t>zkouška tlakutěsnosti HDPE trubky- úseky</t>
  </si>
  <si>
    <t>503508773</t>
  </si>
  <si>
    <t>742-PT-mont-16</t>
  </si>
  <si>
    <t>kalibrace HDPE trubky</t>
  </si>
  <si>
    <t>1864438609</t>
  </si>
  <si>
    <t>742-PT-mont-17</t>
  </si>
  <si>
    <t>vypracování dokumentace skutečného provedení stavby do 500 m</t>
  </si>
  <si>
    <t>-98037956</t>
  </si>
  <si>
    <t>742-PT-mont-18</t>
  </si>
  <si>
    <t>demontáž - 2x optický kabel typu 24 vláken z LSPE, HDPE</t>
  </si>
  <si>
    <t>719447981</t>
  </si>
  <si>
    <t>742-PT-mont-19</t>
  </si>
  <si>
    <t>demontáž - optická spojka typu FOSC-500AA - z výkopu</t>
  </si>
  <si>
    <t>1288324775</t>
  </si>
  <si>
    <t>998742201</t>
  </si>
  <si>
    <t>Přesun hmot pro slaboproud stanovený procentní sazbou (%) z ceny vodorovná dopravní vzdálenost do 50 m v objektech výšky do 6 m</t>
  </si>
  <si>
    <t>1934845167</t>
  </si>
  <si>
    <t>HZS2221</t>
  </si>
  <si>
    <t>Hodinové zúčtovací sazby profesí PSV provádění stavebních instalací elektrikář- pomocné práce</t>
  </si>
  <si>
    <t>-1054934658</t>
  </si>
  <si>
    <t>2020-076-03-09 - SO-03-09 manipulační plocha</t>
  </si>
  <si>
    <t xml:space="preserve">    1-7 - Zemní práce  - odvodňovací žlab   14,66  m</t>
  </si>
  <si>
    <t xml:space="preserve">    5-2 - Komunikace - manipulační plocha- 53,3 m2  </t>
  </si>
  <si>
    <t xml:space="preserve">    91 - Doplňující konstrukce a práce pozemních komunikací, letišť a ploch</t>
  </si>
  <si>
    <t xml:space="preserve">    93 - Různé dokončovací konstrukce a práce inženýrských staveb- odvodňovací žlab</t>
  </si>
  <si>
    <t>1-7</t>
  </si>
  <si>
    <t xml:space="preserve">Zemní práce  - odvodňovací žlab   14,66  m</t>
  </si>
  <si>
    <t>132251251</t>
  </si>
  <si>
    <t>Hloubení nezapažených rýh šířky přes 800 do 2 000 mm strojně s urovnáním dna do předepsaného profilu a spádu v hornině třídy těžitelnosti I skupiny 3 do 20 m3</t>
  </si>
  <si>
    <t>525619323</t>
  </si>
  <si>
    <t>-360584148</t>
  </si>
  <si>
    <t>-1053320017</t>
  </si>
  <si>
    <t>-1320026700</t>
  </si>
  <si>
    <t>82291410</t>
  </si>
  <si>
    <t>-605234107</t>
  </si>
  <si>
    <t>171152501</t>
  </si>
  <si>
    <t>1890320706</t>
  </si>
  <si>
    <t>355150017</t>
  </si>
  <si>
    <t>5-2</t>
  </si>
  <si>
    <t xml:space="preserve">Komunikace - manipulační plocha- 53,3 m2  </t>
  </si>
  <si>
    <t>122251102</t>
  </si>
  <si>
    <t>Odkopávky a prokopávky nezapažené strojně v hornině třídy těžitelnosti I skupiny 3 přes 20 do 50 m3</t>
  </si>
  <si>
    <t>1433470200</t>
  </si>
  <si>
    <t>920344880</t>
  </si>
  <si>
    <t>1702120940</t>
  </si>
  <si>
    <t>-59629608</t>
  </si>
  <si>
    <t>-38247183</t>
  </si>
  <si>
    <t>1244554200</t>
  </si>
  <si>
    <t>-503620606</t>
  </si>
  <si>
    <t>564750111</t>
  </si>
  <si>
    <t>Podklad nebo kryt z kameniva hrubého drceného vel. 16-32 mm s rozprostřením a zhutněním, po zhutnění tl. 150 mm</t>
  </si>
  <si>
    <t>-30588837</t>
  </si>
  <si>
    <t>1201944203</t>
  </si>
  <si>
    <t>596212212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</si>
  <si>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100 do 300 m2</t>
  </si>
  <si>
    <t>895628341</t>
  </si>
  <si>
    <t>59245213.R</t>
  </si>
  <si>
    <t xml:space="preserve">dlažba zámková tvaru  200x100x80mm přírodní</t>
  </si>
  <si>
    <t>2041489339</t>
  </si>
  <si>
    <t>91</t>
  </si>
  <si>
    <t>Doplňující konstrukce a práce pozemních komunikací, letišť a ploch</t>
  </si>
  <si>
    <t>916131113</t>
  </si>
  <si>
    <t>Osazení silničního obrubníku betonového se zřízením lože, s vyplněním a zatřením spár cementovou maltou ležatého s boční opěrou z betonu prostého, do lože z betonu prostého- nájezdový</t>
  </si>
  <si>
    <t>-1775278106</t>
  </si>
  <si>
    <t>59217029</t>
  </si>
  <si>
    <t>obrubník betonový silniční nájezdový 1000x150x150mm</t>
  </si>
  <si>
    <t>1125679320</t>
  </si>
  <si>
    <t>93</t>
  </si>
  <si>
    <t>Různé dokončovací konstrukce a práce inženýrských staveb- odvodňovací žlab</t>
  </si>
  <si>
    <t>935113111</t>
  </si>
  <si>
    <t>Osazení odvodňovacího žlabu s krycím roštem polymerbetonového šířky do 200 mm</t>
  </si>
  <si>
    <t>-1744466229</t>
  </si>
  <si>
    <t>59227006.1</t>
  </si>
  <si>
    <t>žlab odvodňovací polymerbetonový - BETONOVÝ ODVODŇOVACÍ ŽLAB BEZ VNITŘNÍHO SPÁDU S LITINOVOU MŘÍŽÍ D400, š. 200mm</t>
  </si>
  <si>
    <t>-494959217</t>
  </si>
  <si>
    <t>59227027</t>
  </si>
  <si>
    <t>čelo plné na začátek a konec odvodňovacího žlabu polymerický beton všechny stavební výšky</t>
  </si>
  <si>
    <t>-1962085366</t>
  </si>
  <si>
    <t>59227027.1</t>
  </si>
  <si>
    <t xml:space="preserve">čelo konec odvodňovacího žlabu polymerický beton  s nátrubkem všechny stavební výšky</t>
  </si>
  <si>
    <t>255118300</t>
  </si>
  <si>
    <t>56241032</t>
  </si>
  <si>
    <t>rošt můstkový C250 litina dl 0,5m pro žlab PE š 200mm</t>
  </si>
  <si>
    <t>-1398887314</t>
  </si>
  <si>
    <t>56241404</t>
  </si>
  <si>
    <t>vpusť s kalovým košem bez roštu zátěž A15-D 400kN pro žlaby PE š 100mm</t>
  </si>
  <si>
    <t>2101842608</t>
  </si>
  <si>
    <t>998223011</t>
  </si>
  <si>
    <t>Přesun hmot pro pozemní komunikace s krytem dlážděným dopravní vzdálenost do 200 m jakékoliv délky objektu</t>
  </si>
  <si>
    <t>1985602696</t>
  </si>
  <si>
    <t>2020-076-03-13 - SO-01-10 provizorní příjezdová komunikace</t>
  </si>
  <si>
    <t xml:space="preserve">    5-1 - Komunikace - provizorní příjezdová komunikace - 58,9 m2- skladba VP3</t>
  </si>
  <si>
    <t>Komunikace - provizorní příjezdová komunikace - 58,9 m2- skladba VP3</t>
  </si>
  <si>
    <t>-963641954</t>
  </si>
  <si>
    <t>-1545679072</t>
  </si>
  <si>
    <t>1094158404</t>
  </si>
  <si>
    <t>-1970435402</t>
  </si>
  <si>
    <t>-1240203414</t>
  </si>
  <si>
    <t>531678194</t>
  </si>
  <si>
    <t>-1455063498</t>
  </si>
  <si>
    <t>-1320569447</t>
  </si>
  <si>
    <t>-45861587</t>
  </si>
  <si>
    <t>564851111</t>
  </si>
  <si>
    <t>Podklad ze štěrkodrti ŠD s rozprostřením a zhutněním, po zhutnění tl. 150 mm</t>
  </si>
  <si>
    <t>-1604054091</t>
  </si>
  <si>
    <t>-1305188273</t>
  </si>
  <si>
    <t>564941412</t>
  </si>
  <si>
    <t>Podklad nebo podsyp z asfaltového recyklátu s rozprostřením a zhutněním, po zhutnění tl. 120 mm</t>
  </si>
  <si>
    <t>-1691059118</t>
  </si>
  <si>
    <t>196102469</t>
  </si>
  <si>
    <t xml:space="preserve">2020-076-03-14 - SO-01-11 zelená plocha </t>
  </si>
  <si>
    <t xml:space="preserve">    1-SD-0 - Zemní práce- příprava pozemku cca. 69,1 m2</t>
  </si>
  <si>
    <t xml:space="preserve">    1-SD-1 - Zemní práce- doplnění zeminy  tl.200mm - cca. 69,1 m2</t>
  </si>
  <si>
    <t xml:space="preserve">    1-SD-2 - Zemní práce- příprava - modelace</t>
  </si>
  <si>
    <t xml:space="preserve">    1-SD-3 - Zemní práce- výsadba a výsev</t>
  </si>
  <si>
    <t xml:space="preserve">    1-SD-5 - Zemní práce- dokončovací krajinářské práce</t>
  </si>
  <si>
    <t>1-SD-0</t>
  </si>
  <si>
    <t>Zemní práce- příprava pozemku cca. 69,1 m2</t>
  </si>
  <si>
    <t>111111311</t>
  </si>
  <si>
    <t>Odstranění ruderálního porostu z plochy do 100 m2 v rovině nebo na svahu do 1:5</t>
  </si>
  <si>
    <t>-619206043</t>
  </si>
  <si>
    <t>264096720</t>
  </si>
  <si>
    <t>1770957268</t>
  </si>
  <si>
    <t>-1373858998</t>
  </si>
  <si>
    <t>167111101</t>
  </si>
  <si>
    <t>Nakládání, skládání a překládání neulehlého výkopku nebo sypaniny ručně nakládání, z hornin třídy těžitelnosti I, skupiny 1 až 3</t>
  </si>
  <si>
    <t>-1238477472</t>
  </si>
  <si>
    <t>1184138891</t>
  </si>
  <si>
    <t>-272414606</t>
  </si>
  <si>
    <t>1-SD-1</t>
  </si>
  <si>
    <t xml:space="preserve">Zemní práce- doplnění zeminy  tl.200mm - cca. 69,1 m2</t>
  </si>
  <si>
    <t>162211311</t>
  </si>
  <si>
    <t>Vodorovné přemístění výkopku nebo sypaniny stavebním kolečkem s naložením a vyprázdněním kolečka na hromady nebo do dopravního prostředku na vzdálenost do 10 m z horniny třídy těžitelnosti I, skupiny 1 až 3</t>
  </si>
  <si>
    <t>-1839500120</t>
  </si>
  <si>
    <t>1509292363</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</si>
  <si>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</si>
  <si>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</si>
  <si>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-503253253</t>
  </si>
  <si>
    <t>-628871595</t>
  </si>
  <si>
    <t>182311123</t>
  </si>
  <si>
    <t>Rozprostření a urovnání ornice ve svahu sklonu přes 1:5 ručně při souvislé ploše, tl. vrstvy do 200 mm</t>
  </si>
  <si>
    <t>-1656723898</t>
  </si>
  <si>
    <t>10364101</t>
  </si>
  <si>
    <t xml:space="preserve">zemina pro terénní úpravy -  ornice</t>
  </si>
  <si>
    <t>-1301036948</t>
  </si>
  <si>
    <t>1-SD-2</t>
  </si>
  <si>
    <t>Zemní práce- příprava - modelace</t>
  </si>
  <si>
    <t>183403111</t>
  </si>
  <si>
    <t>Obdělání půdy nakopáním hl. přes 50 do 100 mm v rovině nebo na svahu do 1:5</t>
  </si>
  <si>
    <t>1117034705</t>
  </si>
  <si>
    <t>183403152</t>
  </si>
  <si>
    <t>Obdělání půdy vláčením v rovině nebo na svahu do 1:5</t>
  </si>
  <si>
    <t>1752279354</t>
  </si>
  <si>
    <t>183403153</t>
  </si>
  <si>
    <t>Obdělání půdy hrabáním v rovině nebo na svahu do 1:5</t>
  </si>
  <si>
    <t>139154569</t>
  </si>
  <si>
    <t>183403161</t>
  </si>
  <si>
    <t>Obdělání půdy válením v rovině nebo na svahu do 1:5</t>
  </si>
  <si>
    <t>-1034628736</t>
  </si>
  <si>
    <t>183403371</t>
  </si>
  <si>
    <t>Obdělání půdy dusáním na svahu přes 1:2 do 1:1</t>
  </si>
  <si>
    <t>414709445</t>
  </si>
  <si>
    <t>184802111</t>
  </si>
  <si>
    <t>Chemické odplevelení půdy před založením kultury, trávníku nebo zpevněných ploch o výměře jednotlivě přes 20 m2 v rovině nebo na svahu do 1:5 postřikem na široko</t>
  </si>
  <si>
    <t>169355042</t>
  </si>
  <si>
    <t>185803111</t>
  </si>
  <si>
    <t>Ošetření trávníku jednorázové v rovině nebo na svahu do 1:5</t>
  </si>
  <si>
    <t>-576040437</t>
  </si>
  <si>
    <t>1-SD-3</t>
  </si>
  <si>
    <t>Zemní práce- výsadba a výsev</t>
  </si>
  <si>
    <t>181411131</t>
  </si>
  <si>
    <t>Založení trávníku na půdě předem připravené plochy do 1000 m2 výsevem včetně utažení parkového v rovině nebo na svahu do 1:5</t>
  </si>
  <si>
    <t>126796099</t>
  </si>
  <si>
    <t>00572410</t>
  </si>
  <si>
    <t>osivo směs travní parková</t>
  </si>
  <si>
    <t>658836979</t>
  </si>
  <si>
    <t>183405291</t>
  </si>
  <si>
    <t>Výsev trávníku hydroosevem Příplatek k cenám za provedení mulčování současně s osevem</t>
  </si>
  <si>
    <t>-1117868697</t>
  </si>
  <si>
    <t>1-SD-5</t>
  </si>
  <si>
    <t>Zemní práce- dokončovací krajinářské práce</t>
  </si>
  <si>
    <t>184802611</t>
  </si>
  <si>
    <t>Chemické odplevelení po založení kultury v rovině nebo na svahu do 1:5 postřikem na široko</t>
  </si>
  <si>
    <t>1857750259</t>
  </si>
  <si>
    <t>185802113</t>
  </si>
  <si>
    <t>Hnojení půdy nebo trávníku v rovině nebo na svahu do 1:5 umělým hnojivem na široko</t>
  </si>
  <si>
    <t>1335424638</t>
  </si>
  <si>
    <t>849974380</t>
  </si>
  <si>
    <t>185803211</t>
  </si>
  <si>
    <t>Uválcování trávníku v rovině nebo na svahu do 1:5</t>
  </si>
  <si>
    <t>1154381049</t>
  </si>
  <si>
    <t>916331112</t>
  </si>
  <si>
    <t>Osazení zahradního obrubníku betonového s ložem tl. od 50 do 100 mm z betonu prostého tř. C 12/15 s boční opěrou z betonu prostého tř. C 12/15</t>
  </si>
  <si>
    <t>206508002</t>
  </si>
  <si>
    <t>59217002</t>
  </si>
  <si>
    <t>obrubník betonový zahradní šedý 1000x50x200mm</t>
  </si>
  <si>
    <t>1457302004</t>
  </si>
  <si>
    <t>998231311</t>
  </si>
  <si>
    <t>Přesun hmot pro sadovnické a krajinářské úpravy - strojně dopravní vzdálenost do 5000 m</t>
  </si>
  <si>
    <t>-1082037052</t>
  </si>
  <si>
    <t xml:space="preserve">2020-076-04 - SO-04 - vsakovací objekt    </t>
  </si>
  <si>
    <t>121112003</t>
  </si>
  <si>
    <t>Sejmutí ornice ručně při souvislé ploše, tl. vrstvy do 200 mm</t>
  </si>
  <si>
    <t>-509001970</t>
  </si>
  <si>
    <t>806963698</t>
  </si>
  <si>
    <t>132351251</t>
  </si>
  <si>
    <t>Hloubení nezapažených rýh šířky přes 800 do 2 000 mm strojně s urovnáním dna do předepsaného profilu a spádu v hornině třídy těžitelnosti II skupiny 4 do 20 m3</t>
  </si>
  <si>
    <t>-2047385382</t>
  </si>
  <si>
    <t>133211011</t>
  </si>
  <si>
    <t>Hloubení šachet při překopech inženýrských sítí ručně zapažených i nezapažených objemu do 10 m3 v hornině třídy těžitelnosti I skupiny 3 soudržných</t>
  </si>
  <si>
    <t>-1500189299</t>
  </si>
  <si>
    <t>133311011</t>
  </si>
  <si>
    <t>Hloubení šachet při překopech inženýrských sítí ručně zapažených i nezapažených objemu do 10 m3 v hornině třídy těžitelnosti II skupiny 4 soudržných</t>
  </si>
  <si>
    <t>-575298608</t>
  </si>
  <si>
    <t>151101102</t>
  </si>
  <si>
    <t>Zřízení pažení a rozepření stěn rýh pro podzemní vedení příložné pro jakoukoliv mezerovitost, hloubky do 4 m</t>
  </si>
  <si>
    <t>277285610</t>
  </si>
  <si>
    <t>151101112</t>
  </si>
  <si>
    <t>Odstranění pažení a rozepření stěn rýh pro podzemní vedení s uložením materiálu na vzdálenost do 3 m od kraje výkopu příložné, hloubky přes 2 do 4 m</t>
  </si>
  <si>
    <t>-1361572492</t>
  </si>
  <si>
    <t>154065421</t>
  </si>
  <si>
    <t>Pažení výrubu svislé šachty v hornině suché ocelovými pažnicemi hmotnosti od 35 do 55 kg/m2 do 1 roku</t>
  </si>
  <si>
    <t>-1413108947</t>
  </si>
  <si>
    <t>154065521</t>
  </si>
  <si>
    <t>Odpažení výrubu šachty pažené v hornině suché ocelovými pažnicemi</t>
  </si>
  <si>
    <t>-863400632</t>
  </si>
  <si>
    <t>161151103</t>
  </si>
  <si>
    <t>Svislé přemístění výkopku strojně bez naložení do dopravní nádoby avšak s vyprázdněním dopravní nádoby na hromadu nebo do dopravního prostředku z horniny třídy těžitelnosti I skupiny 1 až 3 při hloubce výkopu přes 4 do 8 m</t>
  </si>
  <si>
    <t>320469554</t>
  </si>
  <si>
    <t>2015836406</t>
  </si>
  <si>
    <t>165442530R</t>
  </si>
  <si>
    <t>Vrtané studny velkoprofilové do DN 1300 a hloubky do 10m včetně osazení spouštěných skruží do DN 1000</t>
  </si>
  <si>
    <t>-1525094962</t>
  </si>
  <si>
    <t>525026850R</t>
  </si>
  <si>
    <t>betonová šachtová skruž TBS-Q 1000/250/90/ SP</t>
  </si>
  <si>
    <t>-1761137064</t>
  </si>
  <si>
    <t>525026851R</t>
  </si>
  <si>
    <t>betonová šachtová skruž TBS-Q 1000/250/90			</t>
  </si>
  <si>
    <t>89523892</t>
  </si>
  <si>
    <t>525026860R</t>
  </si>
  <si>
    <t>betonová přechodová skruž TBR-Q 625/600/90/SPK			</t>
  </si>
  <si>
    <t>-1436141173</t>
  </si>
  <si>
    <t>59224348</t>
  </si>
  <si>
    <t>těsnění elastomerové pro spojení šachetních dílů DN 1000</t>
  </si>
  <si>
    <t>540477644</t>
  </si>
  <si>
    <t>-1776447505</t>
  </si>
  <si>
    <t>-598975646</t>
  </si>
  <si>
    <t>-148930729</t>
  </si>
  <si>
    <t>-907042445</t>
  </si>
  <si>
    <t>58344197</t>
  </si>
  <si>
    <t>štěrkodrť frakce 0/63</t>
  </si>
  <si>
    <t>-1931130888</t>
  </si>
  <si>
    <t>505187876</t>
  </si>
  <si>
    <t>58337331</t>
  </si>
  <si>
    <t>štěrkopísek frakce 0/22</t>
  </si>
  <si>
    <t>-1149783151</t>
  </si>
  <si>
    <t>487677685</t>
  </si>
  <si>
    <t>966247157R</t>
  </si>
  <si>
    <t>Napojení stávajícího potrubí na šachtu DŠ2</t>
  </si>
  <si>
    <t>kpl</t>
  </si>
  <si>
    <t>625473749</t>
  </si>
  <si>
    <t>451573111</t>
  </si>
  <si>
    <t>Lože pod potrubí, stoky a drobné objekty v otevřeném výkopu z písku a štěrkopísku do 63 mm</t>
  </si>
  <si>
    <t>1139743654</t>
  </si>
  <si>
    <t>452112121</t>
  </si>
  <si>
    <t>Osazení betonových dílců prstenců nebo rámů pod poklopy a mříže, výšky přes 100 do 200 mm</t>
  </si>
  <si>
    <t>-1844809307</t>
  </si>
  <si>
    <t>525026870R</t>
  </si>
  <si>
    <t>betonový vyrovnávací prstenec TBW-Q 625/90/120			</t>
  </si>
  <si>
    <t>-2107155903</t>
  </si>
  <si>
    <t>452311131</t>
  </si>
  <si>
    <t>Podkladní a zajišťovací konstrukce z betonu prostého v otevřeném výkopu desky pod potrubí, stoky a drobné objekty z betonu tř. C 12/15</t>
  </si>
  <si>
    <t>-1721426345</t>
  </si>
  <si>
    <t>871273121</t>
  </si>
  <si>
    <t>Montáž kanalizačního potrubí z plastů z tvrdého PVC těsněných gumovým kroužkem v otevřeném výkopu ve sklonu do 20 % DN 125</t>
  </si>
  <si>
    <t>1447850513</t>
  </si>
  <si>
    <t>28611127</t>
  </si>
  <si>
    <t>trubka kanalizační PVC DN 125x2000mm SN4</t>
  </si>
  <si>
    <t>1618011101</t>
  </si>
  <si>
    <t>892312121</t>
  </si>
  <si>
    <t>Tlakové zkoušky vzduchem těsnícími vaky ucpávkovými DN 150</t>
  </si>
  <si>
    <t>úsek</t>
  </si>
  <si>
    <t>-1410558456</t>
  </si>
  <si>
    <t>894412158R</t>
  </si>
  <si>
    <t>Šachty kanalizační z prostého betonu výšky vstupu do 1,50 m kruhové s obložením dna betonem tř. C 25/30, na potrubí DN do 200</t>
  </si>
  <si>
    <t>-1920710842</t>
  </si>
  <si>
    <t>899311114</t>
  </si>
  <si>
    <t>Osazení ocelových nebo litinových poklopů s rámem na šachtách tunelové stoky hmotnosti jednotlivě přes 150 kg</t>
  </si>
  <si>
    <t>1700767323</t>
  </si>
  <si>
    <t>525026915R</t>
  </si>
  <si>
    <t xml:space="preserve">litinový šachtový poklop KDB05 DN400 bez odvětrání včetně rámu			_x000d_
</t>
  </si>
  <si>
    <t>1078902201</t>
  </si>
  <si>
    <t>899623141</t>
  </si>
  <si>
    <t>Obetonování potrubí nebo zdiva stok betonem prostým v otevřeném výkopu, beton tř. C 12/15</t>
  </si>
  <si>
    <t>1541834487</t>
  </si>
  <si>
    <t>899722113</t>
  </si>
  <si>
    <t>Krytí potrubí z plastů výstražnou fólií z PVC šířky 34 cm</t>
  </si>
  <si>
    <t>1914663471</t>
  </si>
  <si>
    <t>974623514R</t>
  </si>
  <si>
    <t>Ukotvení tvarovaného plechu pro usměrnění přítoku vody			</t>
  </si>
  <si>
    <t>-1978475954</t>
  </si>
  <si>
    <t>-975957019</t>
  </si>
  <si>
    <t>2020-076-05 - PBŘ</t>
  </si>
  <si>
    <t xml:space="preserve">    O01 - Ostatní - PBŘ-požární</t>
  </si>
  <si>
    <t>O01</t>
  </si>
  <si>
    <t>Ostatní - PBŘ-požární</t>
  </si>
  <si>
    <t>OST-1-1</t>
  </si>
  <si>
    <t>Dodávka a montáž Hasicí přístroj - práškový s hasicí schopností 21A" /113 'BC vč. zavěšení (rukojeť přístroje má být ve výšce 1500 mm nad podlahou)</t>
  </si>
  <si>
    <t>103456007</t>
  </si>
  <si>
    <t>OST-1-3</t>
  </si>
  <si>
    <t>Dodávka a montáž Skříňka na hasicí přístroj práškový...........rozměry: 21 x 26 x 59,50 cm</t>
  </si>
  <si>
    <t>360658692</t>
  </si>
  <si>
    <t>OST-1-4</t>
  </si>
  <si>
    <t xml:space="preserve">Dodávka a montáž - kovový box pro venkovní prostředí ( pro přístroj umístěný venku ) , box je zamykatelný, s klíčem uloženým za rozbitným sklem, kterým se v případě požáru skříň otevře </t>
  </si>
  <si>
    <t>-931615693</t>
  </si>
  <si>
    <t>OST-1-5</t>
  </si>
  <si>
    <t>Dodávka a montáž - výstražné a bezpečnostní tabulky, směry úniků viz PO PBR</t>
  </si>
  <si>
    <t>-1198737668</t>
  </si>
  <si>
    <t xml:space="preserve">2020-076-06 - ZTI - vnitřní voda, kanalizace, zař.předměty   </t>
  </si>
  <si>
    <t xml:space="preserve">    722 - Zdravotechnika - vnitřní vodovod</t>
  </si>
  <si>
    <t>721-02</t>
  </si>
  <si>
    <t>připojovací potrubí plastové - systém HT vč. objímek, závěsů a konzol pro uchycení potrubí s návlekovou izolací 5 mm d40</t>
  </si>
  <si>
    <t>1890624993</t>
  </si>
  <si>
    <t>721-03</t>
  </si>
  <si>
    <t>stoupací splaškové potrubí plastové vč. objímek, závěsů a konzol pro uchycení potrubí d70</t>
  </si>
  <si>
    <t>15919707</t>
  </si>
  <si>
    <t>721-04</t>
  </si>
  <si>
    <t>svodné potrubí splaškové kanalizace z plastového potrubí KG d100</t>
  </si>
  <si>
    <t>-1698286412</t>
  </si>
  <si>
    <t>721-05</t>
  </si>
  <si>
    <t>potrubí plastové HT pro odvod kondenzátu d40</t>
  </si>
  <si>
    <t>985017106</t>
  </si>
  <si>
    <t>721-06</t>
  </si>
  <si>
    <t>ventilační hlavice -DN70</t>
  </si>
  <si>
    <t>-1945696267</t>
  </si>
  <si>
    <t>721-07</t>
  </si>
  <si>
    <t>kondenzační sifon -DN 40 (Q=0,37 l/s)</t>
  </si>
  <si>
    <t>-1380258593</t>
  </si>
  <si>
    <t>721-08</t>
  </si>
  <si>
    <t>dvířka magnetická vel. obkladu (pod obklad)</t>
  </si>
  <si>
    <t>1134485400</t>
  </si>
  <si>
    <t>721-09</t>
  </si>
  <si>
    <t>prohlídky, zkouška potrubí dle ČSN 75 67 60</t>
  </si>
  <si>
    <t>254237518</t>
  </si>
  <si>
    <t>998721201</t>
  </si>
  <si>
    <t>Přesun hmot pro vnitřní kanalizace stanovený procentní sazbou (%) z ceny vodorovná dopravní vzdálenost do 50 m v objektech výšky do 6 m</t>
  </si>
  <si>
    <t>1707956292</t>
  </si>
  <si>
    <t>722</t>
  </si>
  <si>
    <t>Zdravotechnika - vnitřní vodovod</t>
  </si>
  <si>
    <t>722-01</t>
  </si>
  <si>
    <t>připojovací celoplastové potrubí pro rozvod studené a teplé vody (S 4, SDR 9, PN 22) + izolace z pěněného polyetylénu 9 mm 20/2,3</t>
  </si>
  <si>
    <t>1737282975</t>
  </si>
  <si>
    <t>722-02</t>
  </si>
  <si>
    <t>připojovací celoplastové potrubí pro rozvod studené a teplé vody (S 4, SDR 9, PN 22) + izolace z pěněného polyetylénu 9 mm 25/2,8</t>
  </si>
  <si>
    <t>1077071711</t>
  </si>
  <si>
    <t>722-04</t>
  </si>
  <si>
    <t>potrubí z ocel. trub závitových pozinkovaných pro rozvod požární vody+ izolace z pěněného polyetylénu 9 mm DN 32</t>
  </si>
  <si>
    <t>-208403208</t>
  </si>
  <si>
    <t>722-05</t>
  </si>
  <si>
    <t>kulový kohout-DN 20</t>
  </si>
  <si>
    <t>-572359245</t>
  </si>
  <si>
    <t>722-06</t>
  </si>
  <si>
    <t>kulový kohout-DN 32</t>
  </si>
  <si>
    <t>128543064</t>
  </si>
  <si>
    <t>722-07</t>
  </si>
  <si>
    <t>kulový kohout s vyp.-DN 32</t>
  </si>
  <si>
    <t>577087118</t>
  </si>
  <si>
    <t>722-08</t>
  </si>
  <si>
    <t>zpětná klapka-DN 32</t>
  </si>
  <si>
    <t>2127222008</t>
  </si>
  <si>
    <t>722-09</t>
  </si>
  <si>
    <t>vypouštěcí kohout-DN 15</t>
  </si>
  <si>
    <t>506029232</t>
  </si>
  <si>
    <t>722-10</t>
  </si>
  <si>
    <t>podružný vodoměr na studenou vodu -1/2" impulzním výstupen a s integrovanou zpětnou klapkou</t>
  </si>
  <si>
    <t>-1796403825</t>
  </si>
  <si>
    <t>722-11</t>
  </si>
  <si>
    <t>hydrant D25 s tvarově stálou hadicí 20 m</t>
  </si>
  <si>
    <t>751607809</t>
  </si>
  <si>
    <t>998722201</t>
  </si>
  <si>
    <t>Přesun hmot pro vnitřní vodovod stanovený procentní sazbou (%) z ceny vodorovná dopravní vzdálenost do 50 m v objektech výšky do 6 m</t>
  </si>
  <si>
    <t>1757450795</t>
  </si>
  <si>
    <t>725-01</t>
  </si>
  <si>
    <t>umyvadlo, sifon chrom, umyvadlová stojánková baterie s automatickou zátkou</t>
  </si>
  <si>
    <t>-1783310664</t>
  </si>
  <si>
    <t>725-02</t>
  </si>
  <si>
    <t>e. průtokový ohřívač (3,5 kW, 230 V)</t>
  </si>
  <si>
    <t>381966371</t>
  </si>
  <si>
    <t>998725201</t>
  </si>
  <si>
    <t>Přesun hmot pro zařizovací předměty stanovený procentní sazbou (%) z ceny vodorovná dopravní vzdálenost do 50 m v objektech výšky do 6 m</t>
  </si>
  <si>
    <t>-1556063808</t>
  </si>
  <si>
    <t>2020-076-07 - VZT a RTCH</t>
  </si>
  <si>
    <t xml:space="preserve">    751 - VZDUCHOTECHNIKA- FLD sklad</t>
  </si>
  <si>
    <t>751</t>
  </si>
  <si>
    <t>VZDUCHOTECHNIKA- FLD sklad</t>
  </si>
  <si>
    <t>751-01</t>
  </si>
  <si>
    <t>Větrací rekuperační jednotka. Přívod vzduchu 400m3/h - 200Pa, odtah vzduchu 400m3/h - 200Pa. Filtr přívodu vzduchu F7, odtah G4, rekuperační výměník s účinností 91%, elektrický předehřívač 1,3kW /230V autonomní regulace s lokálním ovladačem, napojeno do ventrálního sytému MaR pře protokol BACnet/IP, ecodesign 2018</t>
  </si>
  <si>
    <t>-1881162361</t>
  </si>
  <si>
    <t>751-02</t>
  </si>
  <si>
    <t>tlumič hluku Ø355-900</t>
  </si>
  <si>
    <t>128943132</t>
  </si>
  <si>
    <t>751-03</t>
  </si>
  <si>
    <t>protidešťová žaluzie provedení dle arch. 500x250, pozední rám, ochranná síťka proti ptactvu</t>
  </si>
  <si>
    <t>-289041533</t>
  </si>
  <si>
    <t>751-04</t>
  </si>
  <si>
    <t>-2066930229</t>
  </si>
  <si>
    <t>751-05</t>
  </si>
  <si>
    <t>výustka přívodní dvouřadá do kruhového potrubí 525x75 regulace R3</t>
  </si>
  <si>
    <t>-646431539</t>
  </si>
  <si>
    <t>751-06</t>
  </si>
  <si>
    <t>výustka odvodní jednořadá do kruhového potrubí 525x75 regulace R3</t>
  </si>
  <si>
    <t>-1779316291</t>
  </si>
  <si>
    <t>751-07</t>
  </si>
  <si>
    <t>spiro potrubí přímé Ø160</t>
  </si>
  <si>
    <t>-1779705962</t>
  </si>
  <si>
    <t>751-08</t>
  </si>
  <si>
    <t>spiro potrubí přímé Ø200</t>
  </si>
  <si>
    <t>1398333425</t>
  </si>
  <si>
    <t>751-09</t>
  </si>
  <si>
    <t>spiro potrubí tvarovky Ø200</t>
  </si>
  <si>
    <t>135083995</t>
  </si>
  <si>
    <t>751-10</t>
  </si>
  <si>
    <t>potrubí čtyřhranné tvarovky</t>
  </si>
  <si>
    <t>-1446076561</t>
  </si>
  <si>
    <t>751-11</t>
  </si>
  <si>
    <t>tepelná izolace 60mm s Al polepem</t>
  </si>
  <si>
    <t>1904751304</t>
  </si>
  <si>
    <t>751-12</t>
  </si>
  <si>
    <t>ohebné potrubí sonoflex Ø200</t>
  </si>
  <si>
    <t>-1042386525</t>
  </si>
  <si>
    <t>751-13</t>
  </si>
  <si>
    <t>Kondenzační jednotka chlazení 15kW / topení 14kW</t>
  </si>
  <si>
    <t>-356161801</t>
  </si>
  <si>
    <t>751-14</t>
  </si>
  <si>
    <t>Kazetová 4 cestná jednotka chlazení 4,3kW / topení 5kW</t>
  </si>
  <si>
    <t>-397384575</t>
  </si>
  <si>
    <t>751-15</t>
  </si>
  <si>
    <t>Kazetová 4 cestná jednotka chlazení 5,4kW / topení 3,8kW</t>
  </si>
  <si>
    <t>71520845</t>
  </si>
  <si>
    <t>751-16</t>
  </si>
  <si>
    <t>Čelní panel pro 4 cestné kazety</t>
  </si>
  <si>
    <t>1499865709</t>
  </si>
  <si>
    <t>751-17</t>
  </si>
  <si>
    <t>Kabelový ovladač s angličtinou, černobílý</t>
  </si>
  <si>
    <t>485479739</t>
  </si>
  <si>
    <t>751-18</t>
  </si>
  <si>
    <t>Cu rozbočka Multi V</t>
  </si>
  <si>
    <t>1798766497</t>
  </si>
  <si>
    <t>751-19</t>
  </si>
  <si>
    <t>KNX Gateway</t>
  </si>
  <si>
    <t>1565767733</t>
  </si>
  <si>
    <t>751-20</t>
  </si>
  <si>
    <t>Doplnění chaldiva</t>
  </si>
  <si>
    <t>-243091769</t>
  </si>
  <si>
    <t>751-21</t>
  </si>
  <si>
    <t>Chladivové potrubí Cu 6.35 / 12,7</t>
  </si>
  <si>
    <t>-37696418</t>
  </si>
  <si>
    <t>751-22</t>
  </si>
  <si>
    <t>Chladivové potrubí Cu 9,52 / 15,88</t>
  </si>
  <si>
    <t>-1666940246</t>
  </si>
  <si>
    <t>751-23</t>
  </si>
  <si>
    <t>Doplňkový a instalační materiál</t>
  </si>
  <si>
    <t>1345679720</t>
  </si>
  <si>
    <t>751-24</t>
  </si>
  <si>
    <t>Spojovací a kotvicí materiál</t>
  </si>
  <si>
    <t>-1174780475</t>
  </si>
  <si>
    <t>751-25</t>
  </si>
  <si>
    <t>Konstrukce pro osazení kondenzační jednotky na terén</t>
  </si>
  <si>
    <t>78018969</t>
  </si>
  <si>
    <t>998751201</t>
  </si>
  <si>
    <t>Přesun hmot pro vzduchotechniku stanovený procentní sazbou (%) z ceny vodorovná dopravní vzdálenost do 50 m v objektech výšky do 12 m</t>
  </si>
  <si>
    <t>995265872</t>
  </si>
  <si>
    <t>HZS3211</t>
  </si>
  <si>
    <t>Hodinové zúčtovací sazby montáží technologických zařízení na stavebních objektech montér vzduchotechniky a chlazení</t>
  </si>
  <si>
    <t>-202431574</t>
  </si>
  <si>
    <t>2020-076-08 - MaR</t>
  </si>
  <si>
    <t xml:space="preserve">    742-MaR-R - MaR - Rozvaděč</t>
  </si>
  <si>
    <t xml:space="preserve">    742-MaR-T -  MaR - Topologie, centrála</t>
  </si>
  <si>
    <t xml:space="preserve">    742-MaR-Ka -  MaR - Kabeláž, kabelové trasy</t>
  </si>
  <si>
    <t xml:space="preserve">    742-MaR-ON -  MaR - Ostatní náklady</t>
  </si>
  <si>
    <t>742-MaR-R</t>
  </si>
  <si>
    <t>MaR - Rozvaděč</t>
  </si>
  <si>
    <t>742-MaR-R-01</t>
  </si>
  <si>
    <t>Jistič B16/1,10kA, položka obsahuje dodávku, montáž prvku je obsažena v položce "výroba rozvaděče MR1"</t>
  </si>
  <si>
    <t>630807831</t>
  </si>
  <si>
    <t>742-MaR-R-02</t>
  </si>
  <si>
    <t>Jistič s proudovým chráničem 30mA, 10A/B, 1+N, 10kA, nezpožď. typ A, položka obsahuje dodávku, montáž prvku je obsažena v položce "výroba rozvaděče MR1"</t>
  </si>
  <si>
    <t>82393125</t>
  </si>
  <si>
    <t>742-MaR-R-03</t>
  </si>
  <si>
    <t>Zásuvka 230V,16A,DIN, položka obsahuje dodávku, montáž prvku je obsažena v položce "výroba rozvaděče MR1"</t>
  </si>
  <si>
    <t>534104149</t>
  </si>
  <si>
    <t>742-MaR-R-04</t>
  </si>
  <si>
    <t>Přepěťová ochrana s VF filtrem,230V,16A, signalizace, položka obsahuje dodávku, montáž prvku je obsažena v položce "výroba rozvaděče MR1"</t>
  </si>
  <si>
    <t>1448670435</t>
  </si>
  <si>
    <t>742-MaR-R-05</t>
  </si>
  <si>
    <t>Kompakt.podstanice TRA,1DI,2UI,6triak,2AO,60DP,KNX,BACnet/IP,24VAC, položka obsahuje dodávku, montáž prvku je obsažena v položce "výroba rozvaděče MR1"</t>
  </si>
  <si>
    <t>1211077486</t>
  </si>
  <si>
    <t>742-MaR-R-06</t>
  </si>
  <si>
    <t>Zdroj KNX 160mA, položka obsahuje dodávku, montáž prvku je obsažena v položce "výroba rozvaděče MR1"</t>
  </si>
  <si>
    <t>1484946303</t>
  </si>
  <si>
    <t>742-MaR-R-07</t>
  </si>
  <si>
    <t>Svítidlo do rozvaděče s vypínačem,10W,230V, vč.příslušenství, položka obsahuje dodávku, montáž prvku je obsažena v položce "výroba rozvaděče MR1"</t>
  </si>
  <si>
    <t>288417081</t>
  </si>
  <si>
    <t>742-MaR-R-08</t>
  </si>
  <si>
    <t>Trafo 230V/24V 100VA, bezpečnostní ČSN EN 61558, položka obsahuje dodávku, montáž prvku je obsažena v položce "výroba rozvaděče MR1"</t>
  </si>
  <si>
    <t>-2016968159</t>
  </si>
  <si>
    <t>742-MaR-R-09</t>
  </si>
  <si>
    <t>Nástěnná skříň, oceloplechová, IP65, 400x600x200, vč. příslušenství, položka obsahuje dodávku, montáž prvku je obsažena v položce "výroba rozvaděče MR1"</t>
  </si>
  <si>
    <t>-414730849</t>
  </si>
  <si>
    <t>742-MaR-R-10</t>
  </si>
  <si>
    <t>Rázová oddělovací tlumivka 16A, položka obsahuje dodávku, montáž prvku je obsažena v položce "výroba rozvaděče MR1"</t>
  </si>
  <si>
    <t>2011274817</t>
  </si>
  <si>
    <t>742-MaR-R-11</t>
  </si>
  <si>
    <t>Svodič přepětí, 2 pól, typ2, 230V, vyjímatelný modul, signalizace, položka obsahuje dodávku, montáž prvku je obsažena v položce "výroba rozvaděče MR1"</t>
  </si>
  <si>
    <t>1873516699</t>
  </si>
  <si>
    <t>742-MaR-R-12</t>
  </si>
  <si>
    <t xml:space="preserve">Převodník KNX pro komunikaci/integraci s VRV LG, 3AI/DI, Iknx=10mA, položka obsahuje dodávku a montáž prvku </t>
  </si>
  <si>
    <t>-2011377942</t>
  </si>
  <si>
    <t>742-MaR-T</t>
  </si>
  <si>
    <t xml:space="preserve"> MaR - Topologie, centrála</t>
  </si>
  <si>
    <t>742-MaR-T-01</t>
  </si>
  <si>
    <t>Licence na nové datové body - balíček 100DP, položka obsahuje dodávku</t>
  </si>
  <si>
    <t>-605173655</t>
  </si>
  <si>
    <t>742-MaR-Ka</t>
  </si>
  <si>
    <t xml:space="preserve"> MaR - Kabeláž, kabelové trasy</t>
  </si>
  <si>
    <t>742-MaR-Ka-mont.-01</t>
  </si>
  <si>
    <t>Kabel sdělovací, položka obsahuje dodávku a pokládku kabelu do kabelových tras vč. veškerého příslušenství- JYSTY 2x2x0,8mm</t>
  </si>
  <si>
    <t>-374280172</t>
  </si>
  <si>
    <t>742-MaR-ON</t>
  </si>
  <si>
    <t xml:space="preserve"> MaR - Ostatní náklady</t>
  </si>
  <si>
    <t>742-MaR-ON-01</t>
  </si>
  <si>
    <t>Dílenská dokumentace rozvaděče MR1</t>
  </si>
  <si>
    <t>-664590049</t>
  </si>
  <si>
    <t>742-MaR-ON-02</t>
  </si>
  <si>
    <t>Výroba rozvaděče MR1, položka obsahuje výrobu rozvaděče dle dílenské dokumentace, vč. zpojení prvků, vč. dodávky pomocného materiálu, vč. zkoušek a příslušných dokumentů, vč.instalace na stavbě</t>
  </si>
  <si>
    <t>1010224407</t>
  </si>
  <si>
    <t>742-MaR-ON-03</t>
  </si>
  <si>
    <t>Zapojení kabelů na obou koncích (MR1), položka obsahuje zapojení kabelů na straně rozvaděče a periferie</t>
  </si>
  <si>
    <t>-1030149203</t>
  </si>
  <si>
    <t>742-MaR-ON-04</t>
  </si>
  <si>
    <t>Výroba sw pro PLC podstanice-časové programy (DP), položka obsahuje dodávku</t>
  </si>
  <si>
    <t>-1413307890</t>
  </si>
  <si>
    <t>742-MaR-ON-05</t>
  </si>
  <si>
    <t>Datová integrace VZT (BACnet IP)</t>
  </si>
  <si>
    <t>-400581766</t>
  </si>
  <si>
    <t>742-MaR-ON-06</t>
  </si>
  <si>
    <t>Datová integrace Klimajednotek (KNX)</t>
  </si>
  <si>
    <t>-965401161</t>
  </si>
  <si>
    <t>742-MaR-ON-07</t>
  </si>
  <si>
    <t>Výroba grafiky do vizualizační stanice vč. grafiky pro webové rozhraní (PLC+Integrace=DP), položka obsahuje dodávku grafických stránek zařízení vč. odatování</t>
  </si>
  <si>
    <t>-954778079</t>
  </si>
  <si>
    <t>742-MaR-ON-08</t>
  </si>
  <si>
    <t>Dokumentace skutečného provedení, položka obsahuje dodávku</t>
  </si>
  <si>
    <t>1414465003</t>
  </si>
  <si>
    <t>742-MaR-ON-09</t>
  </si>
  <si>
    <t>Další zboží neuvedené v položkové nabídce, položka obsahuje dodávku pomocného materiálu nespecifikovaného v projektu</t>
  </si>
  <si>
    <t>1890617553</t>
  </si>
  <si>
    <t>742-MaR-ON-10</t>
  </si>
  <si>
    <t>Ostatní náklady, režie, revize, doprava atd., položka obsahuje dodávku</t>
  </si>
  <si>
    <t>-777212616</t>
  </si>
  <si>
    <t>1120984576</t>
  </si>
  <si>
    <t xml:space="preserve">2020-076-09 - Slaboproud - EKV,PZTS,CCTV </t>
  </si>
  <si>
    <t xml:space="preserve">    742 - Elektroinstalace - slaboproud - Strukturovaná kabeláž</t>
  </si>
  <si>
    <t xml:space="preserve">    742-1 - Elektroinstalace - slaboproud- Poplachový zabezpečovací a tísňový systém PZTS_x000d_
</t>
  </si>
  <si>
    <t xml:space="preserve">    742-2 - Elektroinstalace - slaboproud- Kamerový systém CCTV_x000d_
</t>
  </si>
  <si>
    <t xml:space="preserve">    742-3 - Elektroinstalace - slaboproud- Systém kontroly vstupu-  EKV_x000d_
_x000d_
</t>
  </si>
  <si>
    <t>Elektroinstalace - slaboproud - Strukturovaná kabeláž</t>
  </si>
  <si>
    <t>742330002</t>
  </si>
  <si>
    <t>Montáž rozvaděče stojanového</t>
  </si>
  <si>
    <t>2130767933</t>
  </si>
  <si>
    <t>Pol46</t>
  </si>
  <si>
    <t xml:space="preserve">19' rozvaděč stojanový 42U/800x800, přední  dveře prosklené, výklopná klika s vyměnitelnou vložkou, univerzální klíč 333, vícebodový zámek, zadní panel dělený s kabelovým vstupem, 2 bočnice</t>
  </si>
  <si>
    <t>1144653537</t>
  </si>
  <si>
    <t>Pol47</t>
  </si>
  <si>
    <t>Montáž ventilační jednotky do 19" rozvaděče</t>
  </si>
  <si>
    <t>-176068674</t>
  </si>
  <si>
    <t>Pol48</t>
  </si>
  <si>
    <t xml:space="preserve">ventilační jednotka -  4 x ventilátor s termostatem, instal. do střechy/dna rozvaděče hloubky 600, 800 a 1200 mm</t>
  </si>
  <si>
    <t>-1695102451</t>
  </si>
  <si>
    <t>742330023</t>
  </si>
  <si>
    <t>Montáž vyvazovacího panelu do 19" rozvaděče</t>
  </si>
  <si>
    <t>-1229419482</t>
  </si>
  <si>
    <t>Pol49</t>
  </si>
  <si>
    <t>19"vyvazovací panel 1U,jednostranný, plast.oka 80x40 mm</t>
  </si>
  <si>
    <t>-316904797</t>
  </si>
  <si>
    <t>Pol50</t>
  </si>
  <si>
    <t>Montáž zemnící lišty do 19" rozvaděče</t>
  </si>
  <si>
    <t>1771401523</t>
  </si>
  <si>
    <t>Pol51</t>
  </si>
  <si>
    <t>Zemnící lišta pro rozvaděč 42U</t>
  </si>
  <si>
    <t>-935497199</t>
  </si>
  <si>
    <t>742330022</t>
  </si>
  <si>
    <t>Montáž napájecího panelu</t>
  </si>
  <si>
    <t>1877400042</t>
  </si>
  <si>
    <t>Pol52</t>
  </si>
  <si>
    <t>19',8xCZ zásuvka,bleskojistka,3x1.5mm 2m kabel CZ-DE, RAL9005</t>
  </si>
  <si>
    <t>1847321035</t>
  </si>
  <si>
    <t>742330011</t>
  </si>
  <si>
    <t>Montáž záložního zdroje UPS do 19" rozvaděče</t>
  </si>
  <si>
    <t>383999296</t>
  </si>
  <si>
    <t>Pol53</t>
  </si>
  <si>
    <t>Záložní on-line zdroj UPS s dvojitou konverzí, maximální zatížení 1500/1500 (VA/W), 8x výstupní zásuvka IEC C13 + vstupní 1x IEC C14, vysoká účinnost až 97,5%, vícejazyčný grafický LCD displej, 1x USB, 1x sériový port, slot pro síťovou kartu MS, ModBus nebo reléové karty MS, možnost umístění do racku nebo samostatně, síťová karta s protokoly HTTPS , SNMP, SMTP, integrovaná baterie, možnost testů, stavu zátěže a vypnutí, výška 2U</t>
  </si>
  <si>
    <t>-37156808</t>
  </si>
  <si>
    <t>Pol54</t>
  </si>
  <si>
    <t>Montáž 19" patch panelu neosazeného</t>
  </si>
  <si>
    <t>374161362</t>
  </si>
  <si>
    <t>Pol55</t>
  </si>
  <si>
    <t>19" patch panel pro 24 modulů, 1U, 19", neosazený, s popisky, černý</t>
  </si>
  <si>
    <t>-2074746136</t>
  </si>
  <si>
    <t>Pol56</t>
  </si>
  <si>
    <t>Montáž keystonu do patch panelu, zapojení kabelu</t>
  </si>
  <si>
    <t>-1818306074</t>
  </si>
  <si>
    <t>Pol57</t>
  </si>
  <si>
    <t>Uzavíratelný keystone modul STP, RJ45, CAT. 6A 10G</t>
  </si>
  <si>
    <t>2074157829</t>
  </si>
  <si>
    <t>Pol58</t>
  </si>
  <si>
    <t>Propojovací kabel, Cat 6A, STP, 2xRJ45, délka 0.25m, šedý</t>
  </si>
  <si>
    <t>1717052170</t>
  </si>
  <si>
    <t>Pol59</t>
  </si>
  <si>
    <t>Propojovací kabel, Cat 6A, STP, 2xRJ45, délka 0.5m šedá</t>
  </si>
  <si>
    <t>1944856733</t>
  </si>
  <si>
    <t>Pol60</t>
  </si>
  <si>
    <t>Propojovací kabel, Cat 6A, STP, 2xRJ45, délka 5m, šedá</t>
  </si>
  <si>
    <t>701355597</t>
  </si>
  <si>
    <t>Pol61</t>
  </si>
  <si>
    <t>Propojovací kabel, Cat 6A, STP, 2xRJ45, délka 7m, šedá</t>
  </si>
  <si>
    <t>874376693</t>
  </si>
  <si>
    <t>742330041</t>
  </si>
  <si>
    <t>Montáž kompletní datové zásuvky 1xRJ45</t>
  </si>
  <si>
    <t>-303631797</t>
  </si>
  <si>
    <t>Pol62</t>
  </si>
  <si>
    <t>Kompletní datová zásuvka 1xRJ45 CAT.6A STP vč. krabice pro povrchovou montáž, rámečku a krytky</t>
  </si>
  <si>
    <t>1087536579</t>
  </si>
  <si>
    <t>742330042</t>
  </si>
  <si>
    <t>Montáž kompletní datové zásuvky 2xRJ45</t>
  </si>
  <si>
    <t>-1198520773</t>
  </si>
  <si>
    <t>Pol63</t>
  </si>
  <si>
    <t>Kompletní datová zásuvka 2xRJ45 CAT.6A STP vč. krabice pro povrchovou montáž, rámečku a krytky</t>
  </si>
  <si>
    <t>-1053159201</t>
  </si>
  <si>
    <t>Pol64</t>
  </si>
  <si>
    <t>Patchcord optický SM OS1 9/125, E2000APC-LC/PC, 1m, LSOH, G.657.A</t>
  </si>
  <si>
    <t>1793022308</t>
  </si>
  <si>
    <t>Pol65</t>
  </si>
  <si>
    <t>Patchcord optický SM OS1 9/125, E2000APC-LC/PC, 2m, LSOH, G.657.A</t>
  </si>
  <si>
    <t>-2112602701</t>
  </si>
  <si>
    <t>Pol66</t>
  </si>
  <si>
    <t>Montáž Wifi AP</t>
  </si>
  <si>
    <t>1945831334</t>
  </si>
  <si>
    <t>Pol67</t>
  </si>
  <si>
    <t>Nastavení a konfigurace Wifi</t>
  </si>
  <si>
    <t>1796538970</t>
  </si>
  <si>
    <t>Pol68</t>
  </si>
  <si>
    <t>WiFi AP - 802.11a/b/g/n, 802.11ac wave2, 802.11ax; vestavěná interní anténa MIMO, omni down-tilt; napájení pomocí externího zdroje, Power Injectoru nebo PoE Switche; HW podpora spektrální analýzy v pásmech 2,4GHz a 5GHz vč. držáku</t>
  </si>
  <si>
    <t>1520177585</t>
  </si>
  <si>
    <t>Pol69</t>
  </si>
  <si>
    <t>Venkovní Wifi AP - vodě odolné a teplotně zpevněné AP, 802.11a/b/g/n, 802.11ac wave2, 802.11ax; managed; 2x GE port; Podpora PoE dle standardu IEEE 802.3at bez nutnosti redukce výkonu rádia, podpora PoE na obou ethernet portech</t>
  </si>
  <si>
    <t>1452393052</t>
  </si>
  <si>
    <t>Pol70</t>
  </si>
  <si>
    <t>Montážní konzola pro uchycení venkovní AP na zeď, vertikální</t>
  </si>
  <si>
    <t>-284951193</t>
  </si>
  <si>
    <t>Pol71</t>
  </si>
  <si>
    <t>Capacity license to enable support for one Access Point on a Mobility Controller</t>
  </si>
  <si>
    <t>-1346194421</t>
  </si>
  <si>
    <t>Pol72</t>
  </si>
  <si>
    <t>Feature license to enable support for Policy Firewall per Access Point.</t>
  </si>
  <si>
    <t>1095243647</t>
  </si>
  <si>
    <t>Pol73</t>
  </si>
  <si>
    <t>RFProtect Module License (1 AP License) - includes Wireless Intrution Protection and Spectrum</t>
  </si>
  <si>
    <t>-536248082</t>
  </si>
  <si>
    <t>742330011.1</t>
  </si>
  <si>
    <t>Montáž switche do rozvaděče</t>
  </si>
  <si>
    <t>728840236</t>
  </si>
  <si>
    <t>Pol74</t>
  </si>
  <si>
    <t>Nastavení switchů a parametrů sítě</t>
  </si>
  <si>
    <t>-974532274</t>
  </si>
  <si>
    <t>Pol75</t>
  </si>
  <si>
    <t>Switch 24x10/100/1000 (PoE+), L2/L3, 4x10Gbit SFP+ nezávislé, dostupný výkon pro PoE+ 370W, podpora redundantního napájecího zdroje, celková propustnost 128 Gbps, celkový paketový výkon 96mpps, Podpora Energy Efficient Ethernet (EEE), stohovatelný (kapacita stohovacího propojení 20Gbit/s), podpora IEEE 802.3ad včetně možnosti rozšíření o BFD, 128/8 LACP skupin/linek ve skupině, podpora 4000 VLAN podle IEEE 802.1Q, 16000 záznamů v tabulce MAC adres, zařazování do VLAN podle MAC adresy bez nutnosti externího řízení (Radius), IEEE 802.1s - Multiple spanning tree, IEEE 802.1w - Rapid spanning Tree, DHCP server pro IPv4 a IPv6, CLI formou RJ45 serial konsole port, SYSLOG včetně současného logováni do vice SYSLOG serverů</t>
  </si>
  <si>
    <t>-907731839</t>
  </si>
  <si>
    <t>Pol76</t>
  </si>
  <si>
    <t>10Gbit LR SFP+ originální optický převodník výrobce zařízení, nepřípouští se OEM</t>
  </si>
  <si>
    <t>814632685</t>
  </si>
  <si>
    <t>Pol77</t>
  </si>
  <si>
    <t>10GE DAC kabel, délka minimálně 0,6m</t>
  </si>
  <si>
    <t>-73009544</t>
  </si>
  <si>
    <t>742121001</t>
  </si>
  <si>
    <t>Montáž sdělovacího kabelu do 15 žil</t>
  </si>
  <si>
    <t>342088927</t>
  </si>
  <si>
    <t>Pol78</t>
  </si>
  <si>
    <t>S/FTP 4x2x0,5 CAT.6A - kabel komunikační, plášť LSZH</t>
  </si>
  <si>
    <t>977467793</t>
  </si>
  <si>
    <t>742110011</t>
  </si>
  <si>
    <t>Montáž elektroinstalační plastové tuhé trubky uložené na příchytkách</t>
  </si>
  <si>
    <t>465646482</t>
  </si>
  <si>
    <t>Pol79</t>
  </si>
  <si>
    <t>Elektroinstalační pevná trubka 25mm, samozhášivá, nízká mechanická odolnost, vč. příchytek a tvarovek</t>
  </si>
  <si>
    <t>1368805961</t>
  </si>
  <si>
    <t>Pol80</t>
  </si>
  <si>
    <t>-2089014107</t>
  </si>
  <si>
    <t>Pol81</t>
  </si>
  <si>
    <t>-2133221650</t>
  </si>
  <si>
    <t>742190004</t>
  </si>
  <si>
    <t>Aplikace požárně těsnícího materiálu</t>
  </si>
  <si>
    <t>-1543449916</t>
  </si>
  <si>
    <t>Pol82</t>
  </si>
  <si>
    <t>Protipožární pěna pro zdivo, beton a sádrokarton, přetíratelný, 325ml</t>
  </si>
  <si>
    <t>1475330141</t>
  </si>
  <si>
    <t>742330051</t>
  </si>
  <si>
    <t>Popis portu datové zásuvky</t>
  </si>
  <si>
    <t>1966403001</t>
  </si>
  <si>
    <t>742330052</t>
  </si>
  <si>
    <t>Popis portu patchpanelu</t>
  </si>
  <si>
    <t>-1770472949</t>
  </si>
  <si>
    <t>742330101</t>
  </si>
  <si>
    <t>Měření metalické kabeláže, vypracování měřících protokolů (cena za port)</t>
  </si>
  <si>
    <t>1776989891</t>
  </si>
  <si>
    <t>Pol83</t>
  </si>
  <si>
    <t xml:space="preserve">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</si>
  <si>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2011197587</t>
  </si>
  <si>
    <t>Pol84</t>
  </si>
  <si>
    <t>-1233960832</t>
  </si>
  <si>
    <t>Pol85</t>
  </si>
  <si>
    <t>-2050043977</t>
  </si>
  <si>
    <t>Pol86</t>
  </si>
  <si>
    <t>-359109989</t>
  </si>
  <si>
    <t>742-1</t>
  </si>
  <si>
    <t xml:space="preserve">Elektroinstalace - slaboproud- Poplachový zabezpečovací a tísňový systém PZTS_x000d_
</t>
  </si>
  <si>
    <t>742220002</t>
  </si>
  <si>
    <t>Montáž ústředny PZTS přes 16 do 48 zón</t>
  </si>
  <si>
    <t>-1085208199</t>
  </si>
  <si>
    <t>Pol87</t>
  </si>
  <si>
    <t xml:space="preserve">Ústředna PZTS - 16 zón na základní desce,  48 zón, 8 PGM výstupů na základní desce, 8 podsystémů, paměť 1000 událostí, vestavěný komunikátor s formátem Contact iD, homologace do kategorie 3 dle ČSN EN 50131-2</t>
  </si>
  <si>
    <t>1268841788</t>
  </si>
  <si>
    <t>Pol88</t>
  </si>
  <si>
    <t>Montáž systémového ethernet komunikátoru</t>
  </si>
  <si>
    <t>-2080748106</t>
  </si>
  <si>
    <t>Pol89</t>
  </si>
  <si>
    <t>Systémový Ethernet (TCP/IP) komunikátor bez krytu</t>
  </si>
  <si>
    <t>1051091632</t>
  </si>
  <si>
    <t>742220141</t>
  </si>
  <si>
    <t>Montáž klávesnice</t>
  </si>
  <si>
    <t>-943621631</t>
  </si>
  <si>
    <t>Pol90</t>
  </si>
  <si>
    <t>Ovládací a programovací LCD klávesnice, 2 řádkový displej, 16 znaků na řádek, česká verze</t>
  </si>
  <si>
    <t>-1339477989</t>
  </si>
  <si>
    <t>742220031</t>
  </si>
  <si>
    <t>Montáž koncentrátoru</t>
  </si>
  <si>
    <t>985802225</t>
  </si>
  <si>
    <t>Pol91</t>
  </si>
  <si>
    <t>Koncentrátor 8 zón + 4 PGM výstupy v plastovém krytu se sabotážním kontaktem</t>
  </si>
  <si>
    <t>-1018848823</t>
  </si>
  <si>
    <t>742123001</t>
  </si>
  <si>
    <t>Montáž přepěťové ochrany</t>
  </si>
  <si>
    <t>214270539</t>
  </si>
  <si>
    <t>64</t>
  </si>
  <si>
    <t>Pol92</t>
  </si>
  <si>
    <t>Přepěťová ochrana III.stupně, 230V, 1f, 8A</t>
  </si>
  <si>
    <t>-1691200383</t>
  </si>
  <si>
    <t>65</t>
  </si>
  <si>
    <t>742220161</t>
  </si>
  <si>
    <t>Montáž akumulátoru</t>
  </si>
  <si>
    <t>-487569917</t>
  </si>
  <si>
    <t>66</t>
  </si>
  <si>
    <t>Pol93</t>
  </si>
  <si>
    <t>Akumulátor 12VDC/18Ah</t>
  </si>
  <si>
    <t>805613465</t>
  </si>
  <si>
    <t>67</t>
  </si>
  <si>
    <t>742220255</t>
  </si>
  <si>
    <t>Montáž vnitřní sirény</t>
  </si>
  <si>
    <t>272741024</t>
  </si>
  <si>
    <t>68</t>
  </si>
  <si>
    <t>Pol94</t>
  </si>
  <si>
    <t>Vnitřní nezálohovaná plastová piezosiréna, napájení 11 - 14 Vss / 250 mA, akustický výkon 110 dB / 1m, barva slonová kost, rozměry 122 x 72 x 43 mm (v x š x h)</t>
  </si>
  <si>
    <t>-197878889</t>
  </si>
  <si>
    <t>69</t>
  </si>
  <si>
    <t>742220052</t>
  </si>
  <si>
    <t>Montáž krabice propojovací pro magnetický kontakt</t>
  </si>
  <si>
    <t>-1817811259</t>
  </si>
  <si>
    <t>70</t>
  </si>
  <si>
    <t>Pol95</t>
  </si>
  <si>
    <t>Plastová nízká propojovací krabice pro povrchovou montáž s ochranným meandrem, pájecí svorky, počet svorek 7+1, ochranný kontakt NC, barva bílá, rozměry: 96 x 41 x 18 mm.</t>
  </si>
  <si>
    <t>810733632</t>
  </si>
  <si>
    <t>71</t>
  </si>
  <si>
    <t>742220232</t>
  </si>
  <si>
    <t>Montáž detektoru na stěnu nebo strop</t>
  </si>
  <si>
    <t>-579086297</t>
  </si>
  <si>
    <t>72</t>
  </si>
  <si>
    <t>Pol96</t>
  </si>
  <si>
    <t>Detektor tříštění skla s dosahem až 7,6m a stíněným relé i pro skla s fóliemi, odběr 13mA, homologace do kategorie 2 dle ČSN EN 50131-2</t>
  </si>
  <si>
    <t>1852375877</t>
  </si>
  <si>
    <t>73</t>
  </si>
  <si>
    <t>Pol97</t>
  </si>
  <si>
    <t xml:space="preserve">Duální stropní čidlo PIR/MW, dosah 9m, odběr 23mA,  homologace do kategorie 2 dle ČSN EN 50131-2</t>
  </si>
  <si>
    <t>301766840</t>
  </si>
  <si>
    <t>74</t>
  </si>
  <si>
    <t>Pol98</t>
  </si>
  <si>
    <t>Připojení kabelu magnetu do krabice</t>
  </si>
  <si>
    <t>79096239</t>
  </si>
  <si>
    <t>75</t>
  </si>
  <si>
    <t>-1458385321</t>
  </si>
  <si>
    <t>76</t>
  </si>
  <si>
    <t>Pol99</t>
  </si>
  <si>
    <t>F/UTP 4x2x0,5 CAT.5e - kabel komunikační, plášť LSZH</t>
  </si>
  <si>
    <t>-1197524941</t>
  </si>
  <si>
    <t>77</t>
  </si>
  <si>
    <t>Pol100</t>
  </si>
  <si>
    <t>SYKFY 2x2x0,5 - kabel sdělovací</t>
  </si>
  <si>
    <t>-588994363</t>
  </si>
  <si>
    <t>78</t>
  </si>
  <si>
    <t>Pol101</t>
  </si>
  <si>
    <t>SYKFY 3x2x0,5 - kabel sdělovací</t>
  </si>
  <si>
    <t>217436251</t>
  </si>
  <si>
    <t>79</t>
  </si>
  <si>
    <t>Pol102</t>
  </si>
  <si>
    <t>CYSY 2x1,5 - kabel napájecí, flexibilní</t>
  </si>
  <si>
    <t>505470865</t>
  </si>
  <si>
    <t>80</t>
  </si>
  <si>
    <t>1337719246</t>
  </si>
  <si>
    <t>81</t>
  </si>
  <si>
    <t>-1157099760</t>
  </si>
  <si>
    <t>82</t>
  </si>
  <si>
    <t>Pol103</t>
  </si>
  <si>
    <t>Elektroinstalační pevná trubka 32mm, samozhášivá, nízká mechanická odolnost, vč. příchytek a tvarovek</t>
  </si>
  <si>
    <t>-2109826083</t>
  </si>
  <si>
    <t>83</t>
  </si>
  <si>
    <t>1321049004</t>
  </si>
  <si>
    <t>84</t>
  </si>
  <si>
    <t>1617691095</t>
  </si>
  <si>
    <t>85</t>
  </si>
  <si>
    <t>742220401</t>
  </si>
  <si>
    <t>Programování základních parametrů ústředny PZTS</t>
  </si>
  <si>
    <t>954895515</t>
  </si>
  <si>
    <t>86</t>
  </si>
  <si>
    <t>742220402</t>
  </si>
  <si>
    <t>Programování systému PZTS (cena za detektor)</t>
  </si>
  <si>
    <t>530168215</t>
  </si>
  <si>
    <t>87</t>
  </si>
  <si>
    <t>742220411</t>
  </si>
  <si>
    <t>Oživení systému PZTS (cena za detektor)</t>
  </si>
  <si>
    <t>-144626910</t>
  </si>
  <si>
    <t>88</t>
  </si>
  <si>
    <t>742220511</t>
  </si>
  <si>
    <t>Výchozí revize a vypracování revizní zprávy</t>
  </si>
  <si>
    <t>408104552</t>
  </si>
  <si>
    <t>89</t>
  </si>
  <si>
    <t>Pol104</t>
  </si>
  <si>
    <t>Provedení zkoušky TIČR pro PZTS</t>
  </si>
  <si>
    <t>1337188445</t>
  </si>
  <si>
    <t>90</t>
  </si>
  <si>
    <t>Pol41</t>
  </si>
  <si>
    <t>Zkušební provoz</t>
  </si>
  <si>
    <t>1504692339</t>
  </si>
  <si>
    <t>Pol105</t>
  </si>
  <si>
    <t>1663279184</t>
  </si>
  <si>
    <t>92</t>
  </si>
  <si>
    <t>Pol43</t>
  </si>
  <si>
    <t>-891568872</t>
  </si>
  <si>
    <t>Pol106</t>
  </si>
  <si>
    <t>2020657416</t>
  </si>
  <si>
    <t>Pol107</t>
  </si>
  <si>
    <t>-1100557590</t>
  </si>
  <si>
    <t>742-2</t>
  </si>
  <si>
    <t xml:space="preserve">Elektroinstalace - slaboproud- Kamerový systém CCTV_x000d_
</t>
  </si>
  <si>
    <t>742230004</t>
  </si>
  <si>
    <t>Montáž vnitřní kamery</t>
  </si>
  <si>
    <t>1107043960</t>
  </si>
  <si>
    <t>96</t>
  </si>
  <si>
    <t>Pol108</t>
  </si>
  <si>
    <t xml:space="preserve">Vnitřní IP dome kamera, 4MPx, objektiv 2,8-12mm, IP přísvit 30m, WDR 120dB, Den/noc, H.264, H.265, max. rozlišení 2592x1520, 30fps, napájení 12VDC nebo PoE, spotřeba 7,2W, redukce šumu, IK08, pracovní teplota   -10 - 55 °C</t>
  </si>
  <si>
    <t>-525063690</t>
  </si>
  <si>
    <t>97</t>
  </si>
  <si>
    <t>742230003</t>
  </si>
  <si>
    <t>Montáž venkovní kamery</t>
  </si>
  <si>
    <t>1201340790</t>
  </si>
  <si>
    <t>98</t>
  </si>
  <si>
    <t>Pol109</t>
  </si>
  <si>
    <t>Venkovní IP dome kamera, 4MPx, objektiv 2,8-12mm, IP přísvit 20m, WDR 120dB, IP66, Den/noc, H.264, H.265, max. rozlišení 2592x1520, 30fps, napájení 12VDC nebo PoE, spotřeba 7,2W, redukce šumu, IK10, pracovní teplota -30 - 55 °C</t>
  </si>
  <si>
    <t>-113842501</t>
  </si>
  <si>
    <t>99</t>
  </si>
  <si>
    <t>742230101</t>
  </si>
  <si>
    <t>Instalace licence pro připojení kamer</t>
  </si>
  <si>
    <t>1364915672</t>
  </si>
  <si>
    <t>100</t>
  </si>
  <si>
    <t>Pol110</t>
  </si>
  <si>
    <t>Licence pro připojení instalovaných kamer do aktuálního systému CCTV (Sense)</t>
  </si>
  <si>
    <t>-501637089</t>
  </si>
  <si>
    <t>101</t>
  </si>
  <si>
    <t>-1747201045</t>
  </si>
  <si>
    <t>102</t>
  </si>
  <si>
    <t>Pol111</t>
  </si>
  <si>
    <t>Dvoustupňová přepěťová ochrana Ethernetu v kombinaci s ochranou napájení po této lince, k ochraně linky Ethernet CAT.6 s PoE režimu A,B před pulsním přepětím</t>
  </si>
  <si>
    <t>1820349570</t>
  </si>
  <si>
    <t>103</t>
  </si>
  <si>
    <t>Pol112</t>
  </si>
  <si>
    <t>Montáž DIN držáku do 19" rozvaděče</t>
  </si>
  <si>
    <t>-1820278045</t>
  </si>
  <si>
    <t>104</t>
  </si>
  <si>
    <t>Pol113</t>
  </si>
  <si>
    <t>DIN lišta s držákem do 19" rozvaděče. Panel výšky 1U. Montáž modulů naležato</t>
  </si>
  <si>
    <t>-1926987845</t>
  </si>
  <si>
    <t>105</t>
  </si>
  <si>
    <t>742230103</t>
  </si>
  <si>
    <t>Nastavení záběru kamery dle přání uživatele</t>
  </si>
  <si>
    <t>-1844671087</t>
  </si>
  <si>
    <t>106</t>
  </si>
  <si>
    <t>Pol114</t>
  </si>
  <si>
    <t>2043669197</t>
  </si>
  <si>
    <t>107</t>
  </si>
  <si>
    <t>Pol115</t>
  </si>
  <si>
    <t>737485190</t>
  </si>
  <si>
    <t>108</t>
  </si>
  <si>
    <t>Pol116</t>
  </si>
  <si>
    <t>512319992</t>
  </si>
  <si>
    <t>109</t>
  </si>
  <si>
    <t>Pol117</t>
  </si>
  <si>
    <t>-96337854</t>
  </si>
  <si>
    <t>742-3</t>
  </si>
  <si>
    <t xml:space="preserve">Elektroinstalace - slaboproud- Systém kontroly vstupu-  EKV_x000d_
_x000d_
</t>
  </si>
  <si>
    <t>110</t>
  </si>
  <si>
    <t>742240001</t>
  </si>
  <si>
    <t>Montáž čtečky karet</t>
  </si>
  <si>
    <t>1718569124</t>
  </si>
  <si>
    <t>111</t>
  </si>
  <si>
    <t>Pol118</t>
  </si>
  <si>
    <t>Bezkontaktní čtečka iClass, Mifare a DESFire karet s podporou SIO objektů, základní úzké provedení, vysoké zabezpečení přenášených dat díky SIO (Secure Identity Object), Wiegand výstup, pracovní frekvence 13,56 MHz, napájecí napětí 5-16VDC, odběr 45mA, max. čtecí dosah 7,1cm, 6-stavová LED dioda, bzučák, barva černá, IP55</t>
  </si>
  <si>
    <t>1031330995</t>
  </si>
  <si>
    <t>112</t>
  </si>
  <si>
    <t>Pol119</t>
  </si>
  <si>
    <t>Plech krycí pod čtečku</t>
  </si>
  <si>
    <t>-2066894278</t>
  </si>
  <si>
    <t>113</t>
  </si>
  <si>
    <t>742240005</t>
  </si>
  <si>
    <t>Montáž dveřní řídící jednotky</t>
  </si>
  <si>
    <t>1651169614</t>
  </si>
  <si>
    <t>114</t>
  </si>
  <si>
    <t>Pol120</t>
  </si>
  <si>
    <t>Řídící jednotka kontroly vstupu pro 1 dveře, on-line komunikace s řídící jednotkou, řídící jednočipový mikroprocesor, napájení 9-15VDC, odběr 100mA, pracovní teplota -25°C do + 60°C, krytí IP65, RS485, protokol připojení čteček ABA, Wiegand 26, 27, 32, 56, 68 bitů, 2 vstupy, 1 reléový výstup, ochranný kontakt, plastový kryt</t>
  </si>
  <si>
    <t>1028174069</t>
  </si>
  <si>
    <t>115</t>
  </si>
  <si>
    <t>Pol121</t>
  </si>
  <si>
    <t xml:space="preserve">Firmware  pro řídicí jednotku</t>
  </si>
  <si>
    <t>-373398590</t>
  </si>
  <si>
    <t>116</t>
  </si>
  <si>
    <t>Pol122</t>
  </si>
  <si>
    <t>Řídící jednotka kontroly vstupu pro 1 dveře, on-line komunikace s řídící jednotkou, řídící jednočipový mikroprocesor, napájení 10,5-16VDC, odběr 120mA, pracovní teplota -40°C do + 65°C, krytí IP30, RS485, Ethernet, 2x připojení čteček ABA, Wiegand 26 a 32 bitů, 8 vstupů, 4x reléový výstup, ochranný kontakt, plastový kryt</t>
  </si>
  <si>
    <t>-267351970</t>
  </si>
  <si>
    <t>117</t>
  </si>
  <si>
    <t>-703548134</t>
  </si>
  <si>
    <t>118</t>
  </si>
  <si>
    <t>Pol123</t>
  </si>
  <si>
    <t>Průchodka kabelová PG-7 samosvírací</t>
  </si>
  <si>
    <t>1545178291</t>
  </si>
  <si>
    <t>119</t>
  </si>
  <si>
    <t>Pol124</t>
  </si>
  <si>
    <t>Montáž koncentrátoru PC Master</t>
  </si>
  <si>
    <t>-722401708</t>
  </si>
  <si>
    <t>120</t>
  </si>
  <si>
    <t>Pol125</t>
  </si>
  <si>
    <t>Koncentrátor PC Master - 4 linky RS485, Ethernet</t>
  </si>
  <si>
    <t>1288518574</t>
  </si>
  <si>
    <t>121</t>
  </si>
  <si>
    <t>Pol126</t>
  </si>
  <si>
    <t xml:space="preserve">Firmware  pro PC Master</t>
  </si>
  <si>
    <t>2060922102</t>
  </si>
  <si>
    <t>122</t>
  </si>
  <si>
    <t>742240008</t>
  </si>
  <si>
    <t>Montáž napájecího zdroje</t>
  </si>
  <si>
    <t>-82338745</t>
  </si>
  <si>
    <t>123</t>
  </si>
  <si>
    <t>Pol127</t>
  </si>
  <si>
    <t>1PS13V8 K40/10A - Spínaný zdroj v kovovém krytu 13,8 Vss / 10A s reléovými výstupy a odpojovačem</t>
  </si>
  <si>
    <t>-1964974842</t>
  </si>
  <si>
    <t>124</t>
  </si>
  <si>
    <t>Pol128</t>
  </si>
  <si>
    <t>UNIPOWER MINI/K15T - Spínaný zdroj v kovovém krytu 13,8 Vss / 3A s výstupy a odpojovačem</t>
  </si>
  <si>
    <t>-744424542</t>
  </si>
  <si>
    <t>125</t>
  </si>
  <si>
    <t>71254189</t>
  </si>
  <si>
    <t>126</t>
  </si>
  <si>
    <t>Pol129</t>
  </si>
  <si>
    <t>Akumulátor 12V/17Ah se šroubovými svorkami M5 a životností až 5 let, VdS</t>
  </si>
  <si>
    <t>-1449232069</t>
  </si>
  <si>
    <t>127</t>
  </si>
  <si>
    <t>Pol130</t>
  </si>
  <si>
    <t>Akumulátor 12V/38Ah se šroubovými svorkami M6 a životností až 10 let, VdS</t>
  </si>
  <si>
    <t>-1985490581</t>
  </si>
  <si>
    <t>128</t>
  </si>
  <si>
    <t>Pol131</t>
  </si>
  <si>
    <t>Zapojení zámku do EKV</t>
  </si>
  <si>
    <t>356303856</t>
  </si>
  <si>
    <t>129</t>
  </si>
  <si>
    <t>Pol132</t>
  </si>
  <si>
    <t>Montáž zámků provede dodavatel dveří</t>
  </si>
  <si>
    <t>2012075018</t>
  </si>
  <si>
    <t>130</t>
  </si>
  <si>
    <t>Pol133</t>
  </si>
  <si>
    <t>Elektrický otvírač 12V/230mA stav.střelka,moment.kolík</t>
  </si>
  <si>
    <t>1070123247</t>
  </si>
  <si>
    <t>131</t>
  </si>
  <si>
    <t>Pol134</t>
  </si>
  <si>
    <t>Elektromechanický úzký samozamykací panikový zámek, napájení 12/24VDC</t>
  </si>
  <si>
    <t>-698793446</t>
  </si>
  <si>
    <t>132</t>
  </si>
  <si>
    <t>Pol135</t>
  </si>
  <si>
    <t>6m propojovací kabel s konektorem pro el.zámky</t>
  </si>
  <si>
    <t>-1917977395</t>
  </si>
  <si>
    <t>133</t>
  </si>
  <si>
    <t>Pol136</t>
  </si>
  <si>
    <t>Kabelová zadlabací rozpojitelná průchodka do křídla dveří</t>
  </si>
  <si>
    <t>-595793013</t>
  </si>
  <si>
    <t>134</t>
  </si>
  <si>
    <t>Pol137</t>
  </si>
  <si>
    <t>Zenerova dioda k elektrickému zámku</t>
  </si>
  <si>
    <t>1317651234</t>
  </si>
  <si>
    <t>135</t>
  </si>
  <si>
    <t>742240007</t>
  </si>
  <si>
    <t>Vytvoření ovládacího scriptu k elektronické kontrole vstupu</t>
  </si>
  <si>
    <t>-1462528462</t>
  </si>
  <si>
    <t>136</t>
  </si>
  <si>
    <t>-313106778</t>
  </si>
  <si>
    <t>137</t>
  </si>
  <si>
    <t>Pol138</t>
  </si>
  <si>
    <t>SYKFY 5x2x0,5 - kabel sdělovací</t>
  </si>
  <si>
    <t>753265870</t>
  </si>
  <si>
    <t>138</t>
  </si>
  <si>
    <t>Pol139</t>
  </si>
  <si>
    <t>CYSY 2x2,5 - kabel napájecí</t>
  </si>
  <si>
    <t>-2008947365</t>
  </si>
  <si>
    <t>139</t>
  </si>
  <si>
    <t>Pol140</t>
  </si>
  <si>
    <t>Kabel sdělovací W10X22 (5x2x0,5)</t>
  </si>
  <si>
    <t>-649847341</t>
  </si>
  <si>
    <t>140</t>
  </si>
  <si>
    <t>Pol141</t>
  </si>
  <si>
    <t>Kabel W6XS (4x0,5+2x0,8)</t>
  </si>
  <si>
    <t>-1848501325</t>
  </si>
  <si>
    <t>141</t>
  </si>
  <si>
    <t>222403913</t>
  </si>
  <si>
    <t>142</t>
  </si>
  <si>
    <t>1733192917</t>
  </si>
  <si>
    <t>143</t>
  </si>
  <si>
    <t>-576486453</t>
  </si>
  <si>
    <t>144</t>
  </si>
  <si>
    <t>-880482113</t>
  </si>
  <si>
    <t>145</t>
  </si>
  <si>
    <t>1314065397</t>
  </si>
  <si>
    <t>146</t>
  </si>
  <si>
    <t>742110501</t>
  </si>
  <si>
    <t>Montáž elektroinstalační krabice s víčkem, kruhové</t>
  </si>
  <si>
    <t>-306382452</t>
  </si>
  <si>
    <t>147</t>
  </si>
  <si>
    <t>Pol142</t>
  </si>
  <si>
    <t>KU68 - krabice rozvodná univerzální pod omítku s věnečkem</t>
  </si>
  <si>
    <t>568304490</t>
  </si>
  <si>
    <t>148</t>
  </si>
  <si>
    <t>Pol143</t>
  </si>
  <si>
    <t>394838215</t>
  </si>
  <si>
    <t>149</t>
  </si>
  <si>
    <t>Pol144</t>
  </si>
  <si>
    <t>804569922</t>
  </si>
  <si>
    <t>150</t>
  </si>
  <si>
    <t>Pol145</t>
  </si>
  <si>
    <t>1147597347</t>
  </si>
  <si>
    <t>151</t>
  </si>
  <si>
    <t>Pol45</t>
  </si>
  <si>
    <t>1307288744</t>
  </si>
  <si>
    <t>2020-076-10 - Silnoproud</t>
  </si>
  <si>
    <t xml:space="preserve">    1-1 - Zemní práce-  elektro 8 m</t>
  </si>
  <si>
    <t xml:space="preserve">Zemní práce-  elektro 8 m</t>
  </si>
  <si>
    <t>110002100</t>
  </si>
  <si>
    <t>Vytyčení trati kabelového vedení podzemního v terénu volném</t>
  </si>
  <si>
    <t>32003037</t>
  </si>
  <si>
    <t>CS ÚRS 2020 01</t>
  </si>
  <si>
    <t>1754222277</t>
  </si>
  <si>
    <t>132251101</t>
  </si>
  <si>
    <t>Hloubení nezapažených rýh šířky do 800 mm strojně s urovnáním dna do předepsaného profilu a spádu v hornině třídy těžitelnosti I skupiny 3 do 20 m3</t>
  </si>
  <si>
    <t>-1104152026</t>
  </si>
  <si>
    <t>-21282656</t>
  </si>
  <si>
    <t>-354284283</t>
  </si>
  <si>
    <t>1214166694</t>
  </si>
  <si>
    <t>280081164</t>
  </si>
  <si>
    <t>-1337119538</t>
  </si>
  <si>
    <t>959241121</t>
  </si>
  <si>
    <t>Vrstva izolační z cihel naplocho sesazených těsně k sobě na sraz do pískového lože tl. 10 mm, bez potěru nebo překrytí příčkovek děrovaných CpD2 (290x140x65 mm)</t>
  </si>
  <si>
    <t>1790292946</t>
  </si>
  <si>
    <t>899722114.2</t>
  </si>
  <si>
    <t>-1121679875</t>
  </si>
  <si>
    <t>Obsypání potrubí ručně sypaninou z vhodných hornin třídy těžitelnosti I a II, skupiny 1 až 4 nebo materiálem připraveným podél výkopu ve vzdálenosti do 3 m od jeho kraje pro jakoukoliv hloubku výkopu a míru zhutnění bez prohození sypaniny</t>
  </si>
  <si>
    <t>-180147261</t>
  </si>
  <si>
    <t>174155515</t>
  </si>
  <si>
    <t>1093205461</t>
  </si>
  <si>
    <t>181311103</t>
  </si>
  <si>
    <t>Rozprostření a urovnání ornice v rovině nebo ve svahu sklonu do 1:5 ručně při souvislé ploše, tl. vrstvy do 200 mm</t>
  </si>
  <si>
    <t>-2103273071</t>
  </si>
  <si>
    <t>-2020226545</t>
  </si>
  <si>
    <t>741-mat-01</t>
  </si>
  <si>
    <t>rozváděč atyp. nástěnný dle výkresu (RS1)</t>
  </si>
  <si>
    <t>570094098</t>
  </si>
  <si>
    <t>741-mat-02B</t>
  </si>
  <si>
    <t>trubka ohebná PVC superflex 1220</t>
  </si>
  <si>
    <t>-11325969</t>
  </si>
  <si>
    <t>741-mat-02</t>
  </si>
  <si>
    <t>trubka ohebná PVC superflex 1225</t>
  </si>
  <si>
    <t>1465414479</t>
  </si>
  <si>
    <t>741-mat-03</t>
  </si>
  <si>
    <t>trubka ohebná PVC superflex 1240</t>
  </si>
  <si>
    <t>275735608</t>
  </si>
  <si>
    <t>741-mat-04</t>
  </si>
  <si>
    <t>lišta vkládací LHD 17x17</t>
  </si>
  <si>
    <t>-928413679</t>
  </si>
  <si>
    <t>741-mat-05</t>
  </si>
  <si>
    <t>krabice univerzální/přístrojová KU68/1</t>
  </si>
  <si>
    <t>1870331613</t>
  </si>
  <si>
    <t>741-mat-06</t>
  </si>
  <si>
    <t>krabice rozvodka včetně svorek do 5x2,5, IP44</t>
  </si>
  <si>
    <t>60368510</t>
  </si>
  <si>
    <t>741-mat-07</t>
  </si>
  <si>
    <t xml:space="preserve">kabelový žlab drátěný FeZn 200/54 vč. přísluš. a podpěr </t>
  </si>
  <si>
    <t>-901394798</t>
  </si>
  <si>
    <t>741-mat-07B</t>
  </si>
  <si>
    <t xml:space="preserve">kabelový žlab drátěný FeZn 100/54 vč. přísluš. a podpěr </t>
  </si>
  <si>
    <t>1753909705</t>
  </si>
  <si>
    <t>741-mat-08</t>
  </si>
  <si>
    <t xml:space="preserve">kabelový žlab MARS FeZn 62/50  vč. přísluš. a podpěr</t>
  </si>
  <si>
    <t>1812445909</t>
  </si>
  <si>
    <t>741-mat-09</t>
  </si>
  <si>
    <t>tenkostěnný profil ocel tř.11</t>
  </si>
  <si>
    <t>854674598</t>
  </si>
  <si>
    <t>741-mat-10</t>
  </si>
  <si>
    <t>vodič CY 6</t>
  </si>
  <si>
    <t>-480116908</t>
  </si>
  <si>
    <t>741-mat-11</t>
  </si>
  <si>
    <t>vodič CY 16</t>
  </si>
  <si>
    <t>-1442354403</t>
  </si>
  <si>
    <t>741-mat-12</t>
  </si>
  <si>
    <t>vedení FeZn 30/4 (0,96kg/m)</t>
  </si>
  <si>
    <t>1463323290</t>
  </si>
  <si>
    <t>741-mat-12B</t>
  </si>
  <si>
    <t>vedení FeZn d=8-10mm</t>
  </si>
  <si>
    <t>443071880</t>
  </si>
  <si>
    <t>741-mat-13</t>
  </si>
  <si>
    <t>kabel CYKY 2-3x1,5</t>
  </si>
  <si>
    <t>-475047055</t>
  </si>
  <si>
    <t>741-mat-14</t>
  </si>
  <si>
    <t>kabel CYKY 3x2,5</t>
  </si>
  <si>
    <t>106441286</t>
  </si>
  <si>
    <t>741-mat-15</t>
  </si>
  <si>
    <t>kabel CYKY 3Ax1,5</t>
  </si>
  <si>
    <t>-1777493209</t>
  </si>
  <si>
    <t>741-mat-16</t>
  </si>
  <si>
    <t>kabel CYKY 3x4-J</t>
  </si>
  <si>
    <t>-1240068154</t>
  </si>
  <si>
    <t>741-mat-17</t>
  </si>
  <si>
    <t>kabel CYKY 4x16-J</t>
  </si>
  <si>
    <t>1555299608</t>
  </si>
  <si>
    <t>741-mat-18</t>
  </si>
  <si>
    <t>kabel CHKE-V 60min. 3x1,5</t>
  </si>
  <si>
    <t>-371371870</t>
  </si>
  <si>
    <t>741-mat-19</t>
  </si>
  <si>
    <t>koncovka 1kV plast KSCZ4X/2č-h-žz/16-50(4x35)</t>
  </si>
  <si>
    <t>864135389</t>
  </si>
  <si>
    <t>741-mat-20</t>
  </si>
  <si>
    <t>spínač 10A/250Vstř 1-pólový řaz.1, IP44, povrchový</t>
  </si>
  <si>
    <t>7236185</t>
  </si>
  <si>
    <t>741-mat-21</t>
  </si>
  <si>
    <t xml:space="preserve">spínač 10A/250Vstř střídavý  řaz.6, IP44, pod omítku </t>
  </si>
  <si>
    <t>-1604648410</t>
  </si>
  <si>
    <t>741-mat-22</t>
  </si>
  <si>
    <t xml:space="preserve">zásuvka 16A/250Vstř, IP44, na povrch </t>
  </si>
  <si>
    <t>1251015030</t>
  </si>
  <si>
    <t>741-mat-23</t>
  </si>
  <si>
    <t>přepěťová ochrana 3.tř. vestav. do krabice, sign.</t>
  </si>
  <si>
    <t>-520574960</t>
  </si>
  <si>
    <t>741-mat-24</t>
  </si>
  <si>
    <t>nouzové svítidlo záskok./7W/1hod/IP40, piktogram</t>
  </si>
  <si>
    <t>-2110310629</t>
  </si>
  <si>
    <t>741-mat-25</t>
  </si>
  <si>
    <t>nouzové svítidlo záskok./4W/1hod/IP40, piktogram</t>
  </si>
  <si>
    <t>-1530949542</t>
  </si>
  <si>
    <t>741-mat-26</t>
  </si>
  <si>
    <t>svítidlo LED, 20W, IP40, stropní průmyslové, IP65</t>
  </si>
  <si>
    <t>372966149</t>
  </si>
  <si>
    <t>741-mat-27</t>
  </si>
  <si>
    <t>svítidlo LED, 34W, IP40, stropní průmyslové, IP65</t>
  </si>
  <si>
    <t>585943936</t>
  </si>
  <si>
    <t>741-mat-28</t>
  </si>
  <si>
    <t>Svítidlo LED venkovní, s ochr. košem, IP54, 14W</t>
  </si>
  <si>
    <t>672666414</t>
  </si>
  <si>
    <t>741-mat-29</t>
  </si>
  <si>
    <t>Tlačítko TOTAL STOP s ochr. sklem, červené, 230V, 2A</t>
  </si>
  <si>
    <t>498582691</t>
  </si>
  <si>
    <t>741-mat-30</t>
  </si>
  <si>
    <t>závěsný profil pro svítidla vč. lanka</t>
  </si>
  <si>
    <t>1148182944</t>
  </si>
  <si>
    <t>741-mat-31</t>
  </si>
  <si>
    <t>ochranná přípojnice 1801 VDE OBO</t>
  </si>
  <si>
    <t>394808868</t>
  </si>
  <si>
    <t>741-mat-32</t>
  </si>
  <si>
    <t>pojistka 63A, osazení</t>
  </si>
  <si>
    <t>-2034461437</t>
  </si>
  <si>
    <t>741-mat-33</t>
  </si>
  <si>
    <t>svorka spojovací zemní</t>
  </si>
  <si>
    <t>1772478995</t>
  </si>
  <si>
    <t>741-mat-34</t>
  </si>
  <si>
    <t>ukončení kabelu do 3x4</t>
  </si>
  <si>
    <t>-191942034</t>
  </si>
  <si>
    <t>741-mont.-01</t>
  </si>
  <si>
    <t>Vypracování zprávy VR</t>
  </si>
  <si>
    <t>-1394436778</t>
  </si>
  <si>
    <t>741-mont.-02</t>
  </si>
  <si>
    <t>Dvouplášťová chránička pro mechanickou ochranu vedení, fí 63mm</t>
  </si>
  <si>
    <t>-1350298824</t>
  </si>
  <si>
    <t>998741201</t>
  </si>
  <si>
    <t>Přesun hmot pro silnoproud stanovený procentní sazbou (%) z ceny vodorovná dopravní vzdálenost do 50 m v objektech výšky do 6 m</t>
  </si>
  <si>
    <t>-73698211</t>
  </si>
  <si>
    <t>HZS2222</t>
  </si>
  <si>
    <t>Hodinové zúčtovací sazby profesí PSV provádění stavebních instalací elektrikář odborný</t>
  </si>
  <si>
    <t>-1191585734</t>
  </si>
  <si>
    <t>2020-076-11 - Slaboproud - EPS</t>
  </si>
  <si>
    <t xml:space="preserve">    742 - Elektroinstalace - slaboproud- Elektrická požární signalizace EPS</t>
  </si>
  <si>
    <t>Elektroinstalace - slaboproud- Elektrická požární signalizace EPS</t>
  </si>
  <si>
    <t>742210041</t>
  </si>
  <si>
    <t>1282736835</t>
  </si>
  <si>
    <t>Pol1</t>
  </si>
  <si>
    <t>Akumulátor 12VDC/40Ah</t>
  </si>
  <si>
    <t>-30788993</t>
  </si>
  <si>
    <t>742210031</t>
  </si>
  <si>
    <t>676013229</t>
  </si>
  <si>
    <t>Pol2</t>
  </si>
  <si>
    <t>27.6V lineární zdroj, Iaux=7A, Iaku=2A, připojitelné 2 akumulátory 40Ah, ochrana proti zkratu a přetížení, přepěťová ochrana, toroidní trafo, LED displej signalizace stavu napájení AC a výstup DC, technické výstupy poruch, odpovídá normě EN-54-4, rozměr 420x420x182mm, červená skříň</t>
  </si>
  <si>
    <t>1923563672</t>
  </si>
  <si>
    <t>742210006</t>
  </si>
  <si>
    <t>Montáž rozšiřující karty do ústředny EPS</t>
  </si>
  <si>
    <t>33163193</t>
  </si>
  <si>
    <t>Pol3</t>
  </si>
  <si>
    <t>Mikromodul kruhové sběrnice, 1 kruhová linka o 127 adresách</t>
  </si>
  <si>
    <t>1081954445</t>
  </si>
  <si>
    <t>742210261</t>
  </si>
  <si>
    <t>Montáž sirény, majáku nebo signalizace</t>
  </si>
  <si>
    <t>1744586668</t>
  </si>
  <si>
    <t>Pol4</t>
  </si>
  <si>
    <t>Siréna, certifikace dle EN54-3, nízká spotřeba, barva červená, možnost instalace na strop nebo zeď, napájení 9-29VDC, odběr 31mA při 29VDC, certifikát CPD</t>
  </si>
  <si>
    <t>-1181145312</t>
  </si>
  <si>
    <t>1220070452</t>
  </si>
  <si>
    <t>Pol5</t>
  </si>
  <si>
    <t>-982817845</t>
  </si>
  <si>
    <t>Pol6</t>
  </si>
  <si>
    <t>Přepěťová ochrana pro kruhovou hlásičovou linku, pro 2 páry vodičů s galvanickým oddělením, napětí 48V, 1A, jm. svodový proud 10kA</t>
  </si>
  <si>
    <t>1498316492</t>
  </si>
  <si>
    <t>Pol7</t>
  </si>
  <si>
    <t>Montážní patice pro přepěťovou ochranu</t>
  </si>
  <si>
    <t>1944360583</t>
  </si>
  <si>
    <t>742210151</t>
  </si>
  <si>
    <t>Montáž tlačítkového hlásiče</t>
  </si>
  <si>
    <t>-979554430</t>
  </si>
  <si>
    <t>Pol8</t>
  </si>
  <si>
    <t>Hlásič tlačítkový - skříňka ABS, vnitřní provedení, povrchová montáž, barva červená (RAL 3020), rozměry: 133x133x36mm; modul elektroniky s uložením poplachu do paměti a indikací poplachu. Bez připojení na sběrnici pracuje hlásič v nouzovém programu, součástí hlásiče je oddělovač. Provozní napětí 8V DC ař 42V DC, EN 54-11, typ B</t>
  </si>
  <si>
    <t>-1626200054</t>
  </si>
  <si>
    <t>742210121</t>
  </si>
  <si>
    <t>Montáž automatického hlásiče</t>
  </si>
  <si>
    <t>-289281301</t>
  </si>
  <si>
    <t>Pol9</t>
  </si>
  <si>
    <t>Multisenzorový hlásič s integrovaným optickým a teplotním hlásičem, s časovou analýzou signálu, korelačním vyhodnocením dat obou propojených funkcí hlásiče k detekci doutnajících požárů a požárů s vývinem vysoké teploty. Procesně analogový hlásič s decentralizovanou inteligencí, vlastní kontrolou funkce, redundancí v nouzových situacích, automatickým přizpůsobením okolnímu prostředí, pamětí poplachů a provozních dat. Oddělovač vedení je integrován do hlásiče</t>
  </si>
  <si>
    <t>2129288799</t>
  </si>
  <si>
    <t>742210131</t>
  </si>
  <si>
    <t>Montáž patice</t>
  </si>
  <si>
    <t>1203053024</t>
  </si>
  <si>
    <t>Pol10</t>
  </si>
  <si>
    <t>Standardní patice automatických hlásičů</t>
  </si>
  <si>
    <t>-1007227656</t>
  </si>
  <si>
    <t>Pol11</t>
  </si>
  <si>
    <t>Popisovací pole pro patice hlásičů (balení 10ks)</t>
  </si>
  <si>
    <t>-1319268386</t>
  </si>
  <si>
    <t>742210162</t>
  </si>
  <si>
    <t>Montáž vyhodnocovací jednotky nasávacího hlásiče</t>
  </si>
  <si>
    <t>-434260191</t>
  </si>
  <si>
    <t>Pol12</t>
  </si>
  <si>
    <t>Vyhodnocovací jednotka nasávacího hlásiče pro montáž na stěnu, až 2 nezávislá nasávací potrubí, optická indikace stavu alarm a porucha na čelním panelu, napojení přímo na kruhovou sběrnici</t>
  </si>
  <si>
    <t>-1904319860</t>
  </si>
  <si>
    <t>742210181</t>
  </si>
  <si>
    <t>Montáž trubky nasávacího systému vč. ohybů a spojek</t>
  </si>
  <si>
    <t>-1487484209</t>
  </si>
  <si>
    <t>Pol13</t>
  </si>
  <si>
    <t>PVC trubka, průměr 25mm vč. příchytek</t>
  </si>
  <si>
    <t>-6877640</t>
  </si>
  <si>
    <t>Pol14</t>
  </si>
  <si>
    <t>PVC ohyb 90st. pro trubici 25mm</t>
  </si>
  <si>
    <t>-1459785860</t>
  </si>
  <si>
    <t>Pol15</t>
  </si>
  <si>
    <t>PVC spojka pro trubici 25mm</t>
  </si>
  <si>
    <t>711962696</t>
  </si>
  <si>
    <t>Pol16</t>
  </si>
  <si>
    <t>PVC zakončovací čepička pro trubici 25mm</t>
  </si>
  <si>
    <t>-414572059</t>
  </si>
  <si>
    <t>742210201</t>
  </si>
  <si>
    <t>Vyvrtání otvoru nasávacího systému kalibrovanou samolepící fólií</t>
  </si>
  <si>
    <t>1718634189</t>
  </si>
  <si>
    <t>Pol17</t>
  </si>
  <si>
    <t>Redukční samolepka s pojistnou páskou pro nasávací otvor</t>
  </si>
  <si>
    <t>-530830369</t>
  </si>
  <si>
    <t>Pol18</t>
  </si>
  <si>
    <t>Lepidlo na PVC, 0,5kg ke spojování trubek a tvarovek</t>
  </si>
  <si>
    <t>527852197</t>
  </si>
  <si>
    <t>Pol19</t>
  </si>
  <si>
    <t>Čistič PVC trubek a tvarovek pro očištění spojů před lepením, 1litr</t>
  </si>
  <si>
    <t>812427485</t>
  </si>
  <si>
    <t>742210305</t>
  </si>
  <si>
    <t>Montáž vstupně výstupního reléového prvku s 5-ti a více kontakty a krytem</t>
  </si>
  <si>
    <t>884608235</t>
  </si>
  <si>
    <t>Pol20</t>
  </si>
  <si>
    <t>Výstupní modul na kruhovou linku - 12 relé (8 bit), pro provoz není potřeba externí napájení</t>
  </si>
  <si>
    <t>1307930781</t>
  </si>
  <si>
    <t>Pol21</t>
  </si>
  <si>
    <t>Vstupně/výstupní modul na kruhovou linku - 4 vstupy / 2 výstupy (8 bit), oddělovač integrován na desce, externí napájení 24VDC</t>
  </si>
  <si>
    <t>-1992045977</t>
  </si>
  <si>
    <t>Pol22</t>
  </si>
  <si>
    <t>Deska izolátoru pro výstupní modul 12 relé</t>
  </si>
  <si>
    <t>-2003415246</t>
  </si>
  <si>
    <t>Pol23</t>
  </si>
  <si>
    <t>Zakončovací člen EOL-O na linku (výstup modulu) se sirénami</t>
  </si>
  <si>
    <t>-1871937678</t>
  </si>
  <si>
    <t>Pol24</t>
  </si>
  <si>
    <t>Kryt modulu, šedý, povrchová montáž</t>
  </si>
  <si>
    <t>560755283</t>
  </si>
  <si>
    <t>Pol25</t>
  </si>
  <si>
    <t>Klíč pro testování tlačítkových hlásičů</t>
  </si>
  <si>
    <t>723182977</t>
  </si>
  <si>
    <t>Pol26</t>
  </si>
  <si>
    <t>Sklo tlačítkového hlásiče - sada 10ks</t>
  </si>
  <si>
    <t>68604630</t>
  </si>
  <si>
    <t>Pol27</t>
  </si>
  <si>
    <t>lahev zkušebního plynu</t>
  </si>
  <si>
    <t>1803877036</t>
  </si>
  <si>
    <t>1225320175</t>
  </si>
  <si>
    <t>Pol28</t>
  </si>
  <si>
    <t>PraflaCom 1x2x0,8 - stíněný kabel bezhalogenový dle ČSN 50267 a splňující vyhlášku č. 23/2008 Sb. (B2 ca s1d1)</t>
  </si>
  <si>
    <t>1803739126</t>
  </si>
  <si>
    <t>Pol29</t>
  </si>
  <si>
    <t>PraflaCom F 1x2x0,8 - stíněný kabel bezhalogenový dle ČSN 50267 a splňující vyhlášku č. 23/2008 Sb. (B2 ca s1d1), uložení do země</t>
  </si>
  <si>
    <t>-724832178</t>
  </si>
  <si>
    <t>Pol30</t>
  </si>
  <si>
    <t>1-CHKE-V 2x1,5 - silový kabel P30-R, ohniodolný dle ČSN IEC60331, bezhalogenový dle ČSN 50267 a splňující vyhlášku č. 23/2008 Sb.</t>
  </si>
  <si>
    <t>-896527600</t>
  </si>
  <si>
    <t>Pol31</t>
  </si>
  <si>
    <t>PraflaGuard +F 1x2x0,8 - stíněný kabel 1x2x0,8 P60-R, ohniodolný dle ČSN IEC60331, bezhalogenový dle ČSN 50267 a splňující vyhlášku č. 23/2008 Sb. (B2 ca s1d1), uložení do země</t>
  </si>
  <si>
    <t>-1612055937</t>
  </si>
  <si>
    <t>460520172</t>
  </si>
  <si>
    <t>823094989</t>
  </si>
  <si>
    <t>Pol32</t>
  </si>
  <si>
    <t>1846449205</t>
  </si>
  <si>
    <t>Pol33</t>
  </si>
  <si>
    <t>-1184266957</t>
  </si>
  <si>
    <t>Pol34</t>
  </si>
  <si>
    <t>1774327465</t>
  </si>
  <si>
    <t>935837288</t>
  </si>
  <si>
    <t>Pol35</t>
  </si>
  <si>
    <t>1305379060</t>
  </si>
  <si>
    <t>742111001</t>
  </si>
  <si>
    <t>Montáž příchytek pro kabely vč. šroubu a hmoždinky</t>
  </si>
  <si>
    <t>-1290356013</t>
  </si>
  <si>
    <t>Pol36</t>
  </si>
  <si>
    <t>Úchytka pro jednotlivý kabel průměru 8mm, P30-R</t>
  </si>
  <si>
    <t>-462895708</t>
  </si>
  <si>
    <t>Pol37</t>
  </si>
  <si>
    <t>Úchytka pro jednotlivý kabel průměru 12mm, P30-R</t>
  </si>
  <si>
    <t>1308875551</t>
  </si>
  <si>
    <t>Pol38</t>
  </si>
  <si>
    <t>Šroub 7,5x52, pro přímou instalaci do betonu, určeno pro požárně odolné trasy, vyhovuje předpisu ZP-27/2008</t>
  </si>
  <si>
    <t>1567421516</t>
  </si>
  <si>
    <t>194664059</t>
  </si>
  <si>
    <t>Pol39</t>
  </si>
  <si>
    <t>-1123866269</t>
  </si>
  <si>
    <t>742210251</t>
  </si>
  <si>
    <t>Připojení kontaktu ovládaného nebo monitorovaného</t>
  </si>
  <si>
    <t>-536463693</t>
  </si>
  <si>
    <t>742210401</t>
  </si>
  <si>
    <t>Programování základních parametrů ústředny EPS</t>
  </si>
  <si>
    <t>886116393</t>
  </si>
  <si>
    <t>742210421</t>
  </si>
  <si>
    <t>Oživení systému EPS (na jeden detektor)</t>
  </si>
  <si>
    <t>92853908</t>
  </si>
  <si>
    <t>742210503</t>
  </si>
  <si>
    <t>Koordinační funkční zkoušky EPS</t>
  </si>
  <si>
    <t>-317144466</t>
  </si>
  <si>
    <t>742210521</t>
  </si>
  <si>
    <t>Výchozí revize systému EPS (na 1 hlásič)</t>
  </si>
  <si>
    <t>734951697</t>
  </si>
  <si>
    <t>Pol40</t>
  </si>
  <si>
    <t>Provedení zkoušky TIČR pro EPS</t>
  </si>
  <si>
    <t>1304331655</t>
  </si>
  <si>
    <t>808465798</t>
  </si>
  <si>
    <t>Pol42</t>
  </si>
  <si>
    <t>-1034121360</t>
  </si>
  <si>
    <t>-666435460</t>
  </si>
  <si>
    <t>Pol44</t>
  </si>
  <si>
    <t>-1106215901</t>
  </si>
  <si>
    <t>1914916741</t>
  </si>
  <si>
    <t>2020-076-12 - Multikanál</t>
  </si>
  <si>
    <t xml:space="preserve">    11 - Zemní práce - přípravné a přidružené práce</t>
  </si>
  <si>
    <t xml:space="preserve">    12 - Zemní práce - odkopávky a prokopávky</t>
  </si>
  <si>
    <t xml:space="preserve">    13 - Zemní práce - hloubené vykopávky</t>
  </si>
  <si>
    <t xml:space="preserve">    15 - Zemní práce - zajištění výkopu, násypu a svahu</t>
  </si>
  <si>
    <t xml:space="preserve">    16 - Zemní práce - přemístění výkopku</t>
  </si>
  <si>
    <t xml:space="preserve">    17 - Zemní práce - konstrukce ze zemin</t>
  </si>
  <si>
    <t xml:space="preserve">    18 - Zemní práce - povrchové úpravy terénu</t>
  </si>
  <si>
    <t xml:space="preserve">    5 - Komunikace pozemní</t>
  </si>
  <si>
    <t xml:space="preserve">    9 - Ostatní konstrukce a práce, bourání</t>
  </si>
  <si>
    <t>Zemní práce - přípravné a přidružené práce</t>
  </si>
  <si>
    <t>111301111</t>
  </si>
  <si>
    <t>Sejmutí drnu tl. do 100 mm, v jakékoliv ploše</t>
  </si>
  <si>
    <t>192336074</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</si>
  <si>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</si>
  <si>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</si>
  <si>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-1355961779</t>
  </si>
  <si>
    <t>113106071</t>
  </si>
  <si>
    <t>Rozebrání dlažeb a dílců při překopech inženýrských sítí s přemístěním hmot na skládku na vzdálenost do 3 m nebo s naložením na dopravní prostředek ručně vozovek a ploch, s jakoukoliv výplní spár ze zámkové dlažby s ložem z kameniva</t>
  </si>
  <si>
    <t>879232193</t>
  </si>
  <si>
    <t>113107023</t>
  </si>
  <si>
    <t>Odstranění podkladů nebo krytů při překopech inženýrských sítí s přemístěním hmot na skládku ve vzdálenosti do 3 m nebo s naložením na dopravní prostředek ručně z kameniva hrubého drceného, o tl. vrstvy přes 200 do 300 mm</t>
  </si>
  <si>
    <t>-1508924712</t>
  </si>
  <si>
    <t>113107025</t>
  </si>
  <si>
    <t>Odstranění podkladů nebo krytů při překopech inženýrských sítí s přemístěním hmot na skládku ve vzdálenosti do 3 m nebo s naložením na dopravní prostředek ručně z kameniva hrubého drceného, o tl. vrstvy přes 400 do 500 mm</t>
  </si>
  <si>
    <t>575524623</t>
  </si>
  <si>
    <t>113202111</t>
  </si>
  <si>
    <t>Vytrhání obrub s vybouráním lože, s přemístěním hmot na skládku na vzdálenost do 3 m nebo s naložením na dopravní prostředek z krajníků nebo obrubníků stojatých</t>
  </si>
  <si>
    <t>-1337454508</t>
  </si>
  <si>
    <t>Zemní práce - odkopávky a prokopávky</t>
  </si>
  <si>
    <t>-2146960934</t>
  </si>
  <si>
    <t>-888649589</t>
  </si>
  <si>
    <t>Zemní práce - hloubené vykopávky</t>
  </si>
  <si>
    <t>131351103</t>
  </si>
  <si>
    <t>Hloubení nezapažených jam a zářezů strojně s urovnáním dna do předepsaného profilu a spádu v hornině třídy těžitelnosti II skupiny 4 přes 50 do 100 m3</t>
  </si>
  <si>
    <t>1992797087</t>
  </si>
  <si>
    <t>132212211</t>
  </si>
  <si>
    <t>Hloubení rýh šířky přes 800 do 2 000 mm ručně zapažených i nezapažených, s urovnáním dna do předepsaného profilu a spádu v hornině třídy těžitelnosti I skupiny 3 soudržných</t>
  </si>
  <si>
    <t>-236333716</t>
  </si>
  <si>
    <t>132351104</t>
  </si>
  <si>
    <t>Hloubení nezapažených rýh šířky do 800 mm strojně s urovnáním dna do předepsaného profilu a spádu v hornině třídy těžitelnosti II skupiny 4 přes 100 m3</t>
  </si>
  <si>
    <t>-1841376908</t>
  </si>
  <si>
    <t>Zemní práce - zajištění výkopu, násypu a svahu</t>
  </si>
  <si>
    <t>669762002</t>
  </si>
  <si>
    <t>1679702710</t>
  </si>
  <si>
    <t>30231461</t>
  </si>
  <si>
    <t>-1383422545</t>
  </si>
  <si>
    <t>Zemní práce - přemístění výkopku</t>
  </si>
  <si>
    <t>162202111</t>
  </si>
  <si>
    <t>Vodorovné přemístění drnu na suchu na vzdálenost přes 50 do 100 m</t>
  </si>
  <si>
    <t>-431230973</t>
  </si>
  <si>
    <t>162702111</t>
  </si>
  <si>
    <t>Vodorovné přemístění drnu na suchu na vzdálenost přes 5000 do 6000 m</t>
  </si>
  <si>
    <t>1299305609</t>
  </si>
  <si>
    <t>162702119</t>
  </si>
  <si>
    <t>Vodorovné přemístění drnu na suchu Příplatek k ceně za každých dalších i započatých 1000 m</t>
  </si>
  <si>
    <t>-1493114053</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</si>
  <si>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</si>
  <si>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</si>
  <si>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336534851</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</si>
  <si>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</si>
  <si>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</si>
  <si>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-1505185450</t>
  </si>
  <si>
    <t>167151112</t>
  </si>
  <si>
    <t>Nakládání, skládání a překládání neulehlého výkopku nebo sypaniny strojně nakládání, množství přes 100 m3, z hornin třídy těžitelnosti II, skupiny 4 a 5</t>
  </si>
  <si>
    <t>2038904847</t>
  </si>
  <si>
    <t>Zemní práce - konstrukce ze zemin</t>
  </si>
  <si>
    <t>-1523896004</t>
  </si>
  <si>
    <t>1908003655</t>
  </si>
  <si>
    <t>-1772126975</t>
  </si>
  <si>
    <t>174151101</t>
  </si>
  <si>
    <t>1035228846</t>
  </si>
  <si>
    <t>-404481850</t>
  </si>
  <si>
    <t>58331200</t>
  </si>
  <si>
    <t>štěrkopísek netříděný zásypový</t>
  </si>
  <si>
    <t>-136027581</t>
  </si>
  <si>
    <t>Zemní práce - povrchové úpravy terénu</t>
  </si>
  <si>
    <t>181111111</t>
  </si>
  <si>
    <t>Plošná úprava terénu v zemině tř. 1 až 4 s urovnáním povrchu bez doplnění ornice souvislé plochy do 500 m2 při nerovnostech terénu přes 50 do 100 mm v rovině nebo na svahu do 1:5</t>
  </si>
  <si>
    <t>-366387613</t>
  </si>
  <si>
    <t>-1913248778</t>
  </si>
  <si>
    <t>1598390901</t>
  </si>
  <si>
    <t>00572470</t>
  </si>
  <si>
    <t>osivo směs travní univerzál</t>
  </si>
  <si>
    <t>988642636</t>
  </si>
  <si>
    <t>182303111</t>
  </si>
  <si>
    <t>Doplnění zeminy nebo substrátu na travnatých plochách tloušťky do 50 mm v rovině nebo na svahu do 1:5</t>
  </si>
  <si>
    <t>-666391779</t>
  </si>
  <si>
    <t>10321100</t>
  </si>
  <si>
    <t>zahradní substrát pro výsadbu VL</t>
  </si>
  <si>
    <t>-1886080940</t>
  </si>
  <si>
    <t>183403114</t>
  </si>
  <si>
    <t>Obdělání půdy kultivátorováním v rovině nebo na svahu do 1:5</t>
  </si>
  <si>
    <t>-1318881065</t>
  </si>
  <si>
    <t>183403131</t>
  </si>
  <si>
    <t>Obdělání půdy rytím půdy hl. do 200 mm v zemině tř. 1 až 2 v rovině nebo na svahu do 1:5</t>
  </si>
  <si>
    <t>-954429498</t>
  </si>
  <si>
    <t>-1854962666</t>
  </si>
  <si>
    <t>-2010647780</t>
  </si>
  <si>
    <t>-351228396</t>
  </si>
  <si>
    <t>-1500128865</t>
  </si>
  <si>
    <t>639088796</t>
  </si>
  <si>
    <t>452311141</t>
  </si>
  <si>
    <t>Podkladní a zajišťovací konstrukce z betonu prostého v otevřeném výkopu desky pod potrubí, stoky a drobné objekty z betonu tř. C 16/20</t>
  </si>
  <si>
    <t>1489830326</t>
  </si>
  <si>
    <t>Komunikace pozemní</t>
  </si>
  <si>
    <t>564730111</t>
  </si>
  <si>
    <t>Podklad nebo kryt z kameniva hrubého drceného vel. 16-32 mm s rozprostřením a zhutněním, po zhutnění tl. 100 mm</t>
  </si>
  <si>
    <t>-2028898909</t>
  </si>
  <si>
    <t>564732111</t>
  </si>
  <si>
    <t>Podklad nebo kryt z vibrovaného štěrku VŠ s rozprostřením, vlhčením a zhutněním, po zhutnění tl. 100 mm</t>
  </si>
  <si>
    <t>1999743773</t>
  </si>
  <si>
    <t>-194924460</t>
  </si>
  <si>
    <t>564751111</t>
  </si>
  <si>
    <t>Podklad nebo kryt z kameniva hrubého drceného vel. 32-63 mm s rozprostřením a zhutněním, po zhutnění tl. 150 mm</t>
  </si>
  <si>
    <t>-42678811</t>
  </si>
  <si>
    <t>564761111</t>
  </si>
  <si>
    <t>Podklad nebo kryt z kameniva hrubého drceného vel. 32-63 mm s rozprostřením a zhutněním, po zhutnění tl. 200 mm</t>
  </si>
  <si>
    <t>698781764</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</si>
  <si>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</si>
  <si>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</si>
  <si>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898231754</t>
  </si>
  <si>
    <t>59245015</t>
  </si>
  <si>
    <t>dlažba zámková tvaru I 200x165x60mm přírodní</t>
  </si>
  <si>
    <t>-1398825890</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</si>
  <si>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</si>
  <si>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</si>
  <si>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1711022744</t>
  </si>
  <si>
    <t>59245013</t>
  </si>
  <si>
    <t>dlažba zámková tvaru I 200x165x80mm přírodní</t>
  </si>
  <si>
    <t>1212450471</t>
  </si>
  <si>
    <t>599432111</t>
  </si>
  <si>
    <t>Vyplnění spár dlažby (přídlažby) z lomového kamene v jakémkoliv sklonu plochy a jakékoliv tloušťky kamenivem těženým</t>
  </si>
  <si>
    <t>1364999994</t>
  </si>
  <si>
    <t>87139042.R</t>
  </si>
  <si>
    <t xml:space="preserve">Montáž - osazení multikanálu 3x3 rozměr/385*385*1118/ </t>
  </si>
  <si>
    <t>1939000163</t>
  </si>
  <si>
    <t>286172.R</t>
  </si>
  <si>
    <t xml:space="preserve">multikanál 3x3 rozměr/385*385*1118/ </t>
  </si>
  <si>
    <t>-1799579368</t>
  </si>
  <si>
    <t>894811.RŠ</t>
  </si>
  <si>
    <t xml:space="preserve">Osazení šachtice </t>
  </si>
  <si>
    <t>-163366718</t>
  </si>
  <si>
    <t>5623002.RŠ1</t>
  </si>
  <si>
    <t xml:space="preserve">Šachtice - Š/1 - 10x segment 1220x1220x150 + Víko - B - 125  pro zadláždění - 1220 x 1220 x 75 mm ( parkoviště )</t>
  </si>
  <si>
    <t>1867423086</t>
  </si>
  <si>
    <t>5623002.RŠ2</t>
  </si>
  <si>
    <t xml:space="preserve">Šachtice - Š/2 - 12x segment 1220x1220x150 + Víko - B - 125  kompozit  - 1220 x 1220 x 70 mm  ( tráva )</t>
  </si>
  <si>
    <t>-1113765591</t>
  </si>
  <si>
    <t>5623002.RŠ3</t>
  </si>
  <si>
    <t xml:space="preserve">Šachtice - Š/3 - 13x segment 1220x1220x150 +Víko - B - 125 kompozit  - 1220 x 1220 x 70 mm  ( tráva )</t>
  </si>
  <si>
    <t>1089670562</t>
  </si>
  <si>
    <t>-1773649895</t>
  </si>
  <si>
    <t>Ostatní konstrukce a práce, bourání</t>
  </si>
  <si>
    <t>916231213</t>
  </si>
  <si>
    <t>Osazení chodníkového obrubníku betonového se zřízením lože, s vyplněním a zatřením spár cementovou maltou stojatého s boční opěrou z betonu prostého, do lože z betonu prostého</t>
  </si>
  <si>
    <t>-475405582</t>
  </si>
  <si>
    <t>59217017</t>
  </si>
  <si>
    <t>obrubník betonový chodníkový 1000x100x250mm</t>
  </si>
  <si>
    <t>-616868525</t>
  </si>
  <si>
    <t>971052441</t>
  </si>
  <si>
    <t>Vybourání a prorážení otvorů v železobetonových příčkách a zdech základových nebo nadzákladových, plochy do 0,25 m2, tl. do 300 mm</t>
  </si>
  <si>
    <t>-1630426984</t>
  </si>
  <si>
    <t>997221571</t>
  </si>
  <si>
    <t>Vodorovná doprava vybouraných hmot bez naložení, ale se složením a s hrubým urovnáním na vzdálenost do 1 km</t>
  </si>
  <si>
    <t>1659475055</t>
  </si>
  <si>
    <t>997221579</t>
  </si>
  <si>
    <t>Vodorovná doprava vybouraných hmot bez naložení, ale se složením a s hrubým urovnáním na vzdálenost Příplatek k ceně za každý další i započatý 1 km přes 1 km</t>
  </si>
  <si>
    <t>1745974220</t>
  </si>
  <si>
    <t>997221612</t>
  </si>
  <si>
    <t>Nakládání na dopravní prostředky pro vodorovnou dopravu vybouraných hmot</t>
  </si>
  <si>
    <t>1405505192</t>
  </si>
  <si>
    <t>997221615</t>
  </si>
  <si>
    <t>Poplatek za uložení stavebního odpadu na skládce (skládkovné) z prostého betonu zatříděného do Katalogu odpadů pod kódem 17 01 01</t>
  </si>
  <si>
    <t>14412973</t>
  </si>
  <si>
    <t>997221655</t>
  </si>
  <si>
    <t>403436993</t>
  </si>
  <si>
    <t>998011001</t>
  </si>
  <si>
    <t>Přesun hmot pro budovy občanské výstavby, bydlení, výrobu a služby s nosnou svislou konstrukcí zděnou z cihel, tvárnic nebo kamene vodorovná dopravní vzdálenost do 100 m pro budovy výšky do 6 m</t>
  </si>
  <si>
    <t>1559972623</t>
  </si>
  <si>
    <t>505648629</t>
  </si>
  <si>
    <t>-1247705948</t>
  </si>
  <si>
    <t xml:space="preserve">2020-076-13 - VRN - vedlejší rozpočtové náklady </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</si>
  <si>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</si>
  <si>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</si>
  <si>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</si>
  <si>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</si>
  <si>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</si>
  <si>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</si>
  <si>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VRN9 -  Ostatní náklady</t>
  </si>
  <si>
    <t>VRN</t>
  </si>
  <si>
    <t>Vedlejší rozpočtové náklady</t>
  </si>
  <si>
    <t>VRN1</t>
  </si>
  <si>
    <t>Průzkumné, geodetické a projektové práce</t>
  </si>
  <si>
    <t>012002000</t>
  </si>
  <si>
    <t>Geodetické práce</t>
  </si>
  <si>
    <t>1024</t>
  </si>
  <si>
    <t>-1319305981</t>
  </si>
  <si>
    <t>012002000-VS</t>
  </si>
  <si>
    <t>Geodetické práce- vsaky</t>
  </si>
  <si>
    <t>-1322334035</t>
  </si>
  <si>
    <t>013254000</t>
  </si>
  <si>
    <t>Dokumentace skutečného provedení stavby</t>
  </si>
  <si>
    <t>1564005389</t>
  </si>
  <si>
    <t>013254000-VS</t>
  </si>
  <si>
    <t>Dokumentace skutečného provedení stavby- vsaky</t>
  </si>
  <si>
    <t>1067087569</t>
  </si>
  <si>
    <t>VRN3</t>
  </si>
  <si>
    <t>Zařízení staveniště</t>
  </si>
  <si>
    <t>030001000.VS</t>
  </si>
  <si>
    <t>Zařízení staveniště- vsaky</t>
  </si>
  <si>
    <t>-1352514355</t>
  </si>
  <si>
    <t>031002000</t>
  </si>
  <si>
    <t>Související práce pro zařízení staveniště</t>
  </si>
  <si>
    <t>215653064</t>
  </si>
  <si>
    <t>032002000</t>
  </si>
  <si>
    <t>Vybavení staveniště</t>
  </si>
  <si>
    <t>-1031476922</t>
  </si>
  <si>
    <t>034303001.VS</t>
  </si>
  <si>
    <t>Dopravní značení na staveništi- vsaky</t>
  </si>
  <si>
    <t>461760104</t>
  </si>
  <si>
    <t>034503000</t>
  </si>
  <si>
    <t>Informační tabule na staveništi</t>
  </si>
  <si>
    <t>279803004</t>
  </si>
  <si>
    <t>034703000</t>
  </si>
  <si>
    <t>Zařízení staveniště zabezpečení staveniště osvětlení staveniště</t>
  </si>
  <si>
    <t>-1110040219</t>
  </si>
  <si>
    <t>VRN4</t>
  </si>
  <si>
    <t>Inženýrská činnost</t>
  </si>
  <si>
    <t>045002000</t>
  </si>
  <si>
    <t>Kompletační a koordinační činnost</t>
  </si>
  <si>
    <t>1160109607</t>
  </si>
  <si>
    <t>045002000.VS</t>
  </si>
  <si>
    <t>Kompletační a koordinační činnost- vsaky</t>
  </si>
  <si>
    <t>-1897926603</t>
  </si>
  <si>
    <t>VRN6</t>
  </si>
  <si>
    <t>Územní vlivy</t>
  </si>
  <si>
    <t>060001000.VS</t>
  </si>
  <si>
    <t>Územní vlivy- vsaky</t>
  </si>
  <si>
    <t>1410737404</t>
  </si>
  <si>
    <t>065002000</t>
  </si>
  <si>
    <t>Mimostaveništní doprava materiálů</t>
  </si>
  <si>
    <t>1792144157</t>
  </si>
  <si>
    <t>VRN7</t>
  </si>
  <si>
    <t>Provozní vlivy</t>
  </si>
  <si>
    <t>070001000.VS</t>
  </si>
  <si>
    <t>Provozní vlivy- vsaky</t>
  </si>
  <si>
    <t>1725162646</t>
  </si>
  <si>
    <t>VRN9</t>
  </si>
  <si>
    <t xml:space="preserve"> Ostatní náklady</t>
  </si>
  <si>
    <t>090001000</t>
  </si>
  <si>
    <t>Ostatní náklady</t>
  </si>
  <si>
    <t>1276999042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</si>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</sst>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2" xfId="0" applyBorder="1"/>
    <xf numFmtId="0" fontId="0" fillId="0" borderId="3"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3"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167" fontId="19" fillId="2" borderId="23" xfId="0" applyNumberFormat="1" applyFont="1" applyFill="1" applyBorder="1" applyAlignment="1" applyProtection="1">
      <alignment vertical="center"/>
      <protection locked="0"/>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8"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9"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40"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42" fillId="0" borderId="1" xfId="0" applyFont="1" applyBorder="1" applyAlignment="1">
      <alignment horizontal="left" vertical="center"/>
    </xf>
    <xf numFmtId="0" fontId="37" fillId="0" borderId="1" xfId="0" applyFont="1" applyBorder="1" applyAlignment="1">
      <alignment horizontal="center" vertical="center"/>
    </xf>
    <xf numFmtId="0" fontId="37" fillId="0" borderId="0" xfId="0" applyFont="1" applyAlignment="1">
      <alignment horizontal="left" vertical="center"/>
    </xf>
    <xf numFmtId="0" fontId="38"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9"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4"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1" xfId="0" applyFont="1" applyBorder="1" applyAlignment="1">
      <alignment horizontal="left" vertical="center"/>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center" vertical="center"/>
    </xf>
    <xf numFmtId="0" fontId="40" fillId="0" borderId="0" xfId="0" applyFont="1" applyAlignment="1">
      <alignment vertical="center"/>
    </xf>
    <xf numFmtId="0" fontId="36" fillId="0" borderId="1" xfId="0" applyFont="1" applyBorder="1" applyAlignment="1">
      <alignment vertical="center"/>
    </xf>
    <xf numFmtId="0" fontId="40" fillId="0" borderId="29" xfId="0" applyFont="1" applyBorder="1" applyAlignment="1">
      <alignment vertical="center"/>
    </xf>
    <xf numFmtId="0" fontId="36" fillId="0" borderId="29" xfId="0" applyFont="1" applyBorder="1" applyAlignment="1">
      <alignment vertical="center"/>
    </xf>
    <xf numFmtId="0" fontId="37" fillId="0" borderId="1" xfId="0" applyFont="1"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40"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theme" Target="theme/theme1.xml" /><Relationship Id="rId42" Type="http://schemas.openxmlformats.org/officeDocument/2006/relationships/calcChain" Target="calcChain.xml" /><Relationship Id="rId4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19</v>
      </c>
      <c r="AO7" s="20"/>
      <c r="AP7" s="20"/>
      <c r="AQ7" s="20"/>
      <c r="AR7" s="18"/>
      <c r="BE7" s="29"/>
      <c r="BS7" s="15" t="s">
        <v>6</v>
      </c>
    </row>
    <row r="8" s="1" customFormat="1" ht="12" customHeight="1">
      <c r="B8" s="19"/>
      <c r="C8" s="20"/>
      <c r="D8" s="30" t="s">
        <v>21</v>
      </c>
      <c r="E8" s="20"/>
      <c r="F8" s="20"/>
      <c r="G8" s="20"/>
      <c r="H8" s="20"/>
      <c r="I8" s="20"/>
      <c r="J8" s="20"/>
      <c r="K8" s="25" t="s">
        <v>22</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23</v>
      </c>
      <c r="AL8" s="20"/>
      <c r="AM8" s="20"/>
      <c r="AN8" s="31" t="s">
        <v>24</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25</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26</v>
      </c>
      <c r="AL10" s="20"/>
      <c r="AM10" s="20"/>
      <c r="AN10" s="25" t="s">
        <v>19</v>
      </c>
      <c r="AO10" s="20"/>
      <c r="AP10" s="20"/>
      <c r="AQ10" s="20"/>
      <c r="AR10" s="18"/>
      <c r="BE10" s="29"/>
      <c r="BS10" s="15" t="s">
        <v>6</v>
      </c>
    </row>
    <row r="11" s="1" customFormat="1" ht="18.48" customHeight="1">
      <c r="B11" s="19"/>
      <c r="C11" s="20"/>
      <c r="D11" s="20"/>
      <c r="E11" s="25"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28</v>
      </c>
      <c r="AL11" s="20"/>
      <c r="AM11" s="20"/>
      <c r="AN11" s="25" t="s">
        <v>19</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29</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26</v>
      </c>
      <c r="AL13" s="20"/>
      <c r="AM13" s="20"/>
      <c r="AN13" s="32" t="s">
        <v>30</v>
      </c>
      <c r="AO13" s="20"/>
      <c r="AP13" s="20"/>
      <c r="AQ13" s="20"/>
      <c r="AR13" s="18"/>
      <c r="BE13" s="29"/>
      <c r="BS13" s="15" t="s">
        <v>6</v>
      </c>
    </row>
    <row r="14">
      <c r="B14" s="19"/>
      <c r="C14" s="20"/>
      <c r="D14" s="20"/>
      <c r="E14" s="32" t="s">
        <v>30</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28</v>
      </c>
      <c r="AL14" s="20"/>
      <c r="AM14" s="20"/>
      <c r="AN14" s="32" t="s">
        <v>30</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31</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26</v>
      </c>
      <c r="AL16" s="20"/>
      <c r="AM16" s="20"/>
      <c r="AN16" s="25" t="s">
        <v>19</v>
      </c>
      <c r="AO16" s="20"/>
      <c r="AP16" s="20"/>
      <c r="AQ16" s="20"/>
      <c r="AR16" s="18"/>
      <c r="BE16" s="29"/>
      <c r="BS16" s="15" t="s">
        <v>4</v>
      </c>
    </row>
    <row r="17" s="1" customFormat="1" ht="18.48" customHeight="1">
      <c r="B17" s="19"/>
      <c r="C17" s="20"/>
      <c r="D17" s="20"/>
      <c r="E17" s="25"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28</v>
      </c>
      <c r="AL17" s="20"/>
      <c r="AM17" s="20"/>
      <c r="AN17" s="25" t="s">
        <v>19</v>
      </c>
      <c r="AO17" s="20"/>
      <c r="AP17" s="20"/>
      <c r="AQ17" s="20"/>
      <c r="AR17" s="18"/>
      <c r="BE17" s="29"/>
      <c r="BS17" s="15" t="s">
        <v>33</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26</v>
      </c>
      <c r="AL19" s="20"/>
      <c r="AM19" s="20"/>
      <c r="AN19" s="25" t="s">
        <v>19</v>
      </c>
      <c r="AO19" s="20"/>
      <c r="AP19" s="20"/>
      <c r="AQ19" s="20"/>
      <c r="AR19" s="18"/>
      <c r="BE19" s="29"/>
      <c r="BS19" s="15" t="s">
        <v>6</v>
      </c>
    </row>
    <row r="20" s="1" customFormat="1" ht="18.48" customHeight="1">
      <c r="B20" s="19"/>
      <c r="C20" s="20"/>
      <c r="D20" s="20"/>
      <c r="E20" s="25" t="s">
        <v>35</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28</v>
      </c>
      <c r="AL20" s="20"/>
      <c r="AM20" s="20"/>
      <c r="AN20" s="25" t="s">
        <v>19</v>
      </c>
      <c r="AO20" s="20"/>
      <c r="AP20" s="20"/>
      <c r="AQ20" s="20"/>
      <c r="AR20" s="18"/>
      <c r="BE20" s="29"/>
      <c r="BS20" s="15" t="s">
        <v>4</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36</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47.25" customHeight="1">
      <c r="B23" s="19"/>
      <c r="C23" s="20"/>
      <c r="D23" s="20"/>
      <c r="E23" s="34" t="s">
        <v>37</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42"/>
      <c r="BE28" s="29"/>
    </row>
    <row r="29" s="3" customFormat="1" ht="14.4" customHeight="1">
      <c r="A29" s="3"/>
      <c r="B29" s="44"/>
      <c r="C29" s="45"/>
      <c r="D29" s="30" t="s">
        <v>42</v>
      </c>
      <c r="E29" s="45"/>
      <c r="F29" s="30" t="s">
        <v>43</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49"/>
    </row>
    <row r="30" s="3" customFormat="1" ht="14.4" customHeight="1">
      <c r="A30" s="3"/>
      <c r="B30" s="44"/>
      <c r="C30" s="45"/>
      <c r="D30" s="45"/>
      <c r="E30" s="45"/>
      <c r="F30" s="30" t="s">
        <v>44</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49"/>
    </row>
    <row r="31" hidden="1" s="3" customFormat="1" ht="14.4" customHeight="1">
      <c r="A31" s="3"/>
      <c r="B31" s="44"/>
      <c r="C31" s="45"/>
      <c r="D31" s="45"/>
      <c r="E31" s="45"/>
      <c r="F31" s="30" t="s">
        <v>45</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46</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47</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c r="BE33" s="3"/>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36"/>
    </row>
    <row r="35" s="2" customFormat="1" ht="25.92" customHeight="1">
      <c r="A35" s="36"/>
      <c r="B35" s="37"/>
      <c r="C35" s="50"/>
      <c r="D35" s="51" t="s">
        <v>48</v>
      </c>
      <c r="E35" s="52"/>
      <c r="F35" s="52"/>
      <c r="G35" s="52"/>
      <c r="H35" s="52"/>
      <c r="I35" s="52"/>
      <c r="J35" s="52"/>
      <c r="K35" s="52"/>
      <c r="L35" s="52"/>
      <c r="M35" s="52"/>
      <c r="N35" s="52"/>
      <c r="O35" s="52"/>
      <c r="P35" s="52"/>
      <c r="Q35" s="52"/>
      <c r="R35" s="52"/>
      <c r="S35" s="52"/>
      <c r="T35" s="53" t="s">
        <v>49</v>
      </c>
      <c r="U35" s="52"/>
      <c r="V35" s="52"/>
      <c r="W35" s="52"/>
      <c r="X35" s="54" t="s">
        <v>50</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6.96" customHeight="1">
      <c r="A37" s="36"/>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c r="BE37" s="36"/>
    </row>
    <row r="41" s="2" customFormat="1" ht="6.96" customHeight="1">
      <c r="A41" s="36"/>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c r="BE41" s="36"/>
    </row>
    <row r="42" s="2" customFormat="1" ht="24.96" customHeight="1">
      <c r="A42" s="36"/>
      <c r="B42" s="37"/>
      <c r="C42" s="21"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c r="BE42" s="36"/>
    </row>
    <row r="43" s="2" customFormat="1" ht="6.96"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c r="BE43" s="36"/>
    </row>
    <row r="44" s="4" customFormat="1" ht="12" customHeight="1">
      <c r="A44" s="4"/>
      <c r="B44" s="61"/>
      <c r="C44" s="30" t="s">
        <v>13</v>
      </c>
      <c r="D44" s="62"/>
      <c r="E44" s="62"/>
      <c r="F44" s="62"/>
      <c r="G44" s="62"/>
      <c r="H44" s="62"/>
      <c r="I44" s="62"/>
      <c r="J44" s="62"/>
      <c r="K44" s="62"/>
      <c r="L44" s="62" t="str">
        <f>K5</f>
        <v>2020-076-4</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c r="BE44" s="4"/>
    </row>
    <row r="45" s="5" customFormat="1" ht="36.96" customHeight="1">
      <c r="A45" s="5"/>
      <c r="B45" s="64"/>
      <c r="C45" s="65" t="s">
        <v>16</v>
      </c>
      <c r="D45" s="66"/>
      <c r="E45" s="66"/>
      <c r="F45" s="66"/>
      <c r="G45" s="66"/>
      <c r="H45" s="66"/>
      <c r="I45" s="66"/>
      <c r="J45" s="66"/>
      <c r="K45" s="66"/>
      <c r="L45" s="67" t="str">
        <f>K6</f>
        <v>Školní sklad FLD, trafostanice</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c r="BE45" s="5"/>
    </row>
    <row r="46" s="2" customFormat="1" ht="6.96"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c r="BE46" s="36"/>
    </row>
    <row r="47" s="2" customFormat="1" ht="12" customHeight="1">
      <c r="A47" s="36"/>
      <c r="B47" s="37"/>
      <c r="C47" s="30" t="s">
        <v>21</v>
      </c>
      <c r="D47" s="38"/>
      <c r="E47" s="38"/>
      <c r="F47" s="38"/>
      <c r="G47" s="38"/>
      <c r="H47" s="38"/>
      <c r="I47" s="38"/>
      <c r="J47" s="38"/>
      <c r="K47" s="38"/>
      <c r="L47" s="69" t="str">
        <f>IF(K8="","",K8)</f>
        <v>Kamýcká 1176, Praha 6</v>
      </c>
      <c r="M47" s="38"/>
      <c r="N47" s="38"/>
      <c r="O47" s="38"/>
      <c r="P47" s="38"/>
      <c r="Q47" s="38"/>
      <c r="R47" s="38"/>
      <c r="S47" s="38"/>
      <c r="T47" s="38"/>
      <c r="U47" s="38"/>
      <c r="V47" s="38"/>
      <c r="W47" s="38"/>
      <c r="X47" s="38"/>
      <c r="Y47" s="38"/>
      <c r="Z47" s="38"/>
      <c r="AA47" s="38"/>
      <c r="AB47" s="38"/>
      <c r="AC47" s="38"/>
      <c r="AD47" s="38"/>
      <c r="AE47" s="38"/>
      <c r="AF47" s="38"/>
      <c r="AG47" s="38"/>
      <c r="AH47" s="38"/>
      <c r="AI47" s="30" t="s">
        <v>23</v>
      </c>
      <c r="AJ47" s="38"/>
      <c r="AK47" s="38"/>
      <c r="AL47" s="38"/>
      <c r="AM47" s="70" t="str">
        <f>IF(AN8= "","",AN8)</f>
        <v>16. 10. 2020</v>
      </c>
      <c r="AN47" s="70"/>
      <c r="AO47" s="38"/>
      <c r="AP47" s="38"/>
      <c r="AQ47" s="38"/>
      <c r="AR47" s="42"/>
      <c r="BE47" s="36"/>
    </row>
    <row r="48" s="2" customFormat="1" ht="6.96"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c r="BE48" s="36"/>
    </row>
    <row r="49" s="2" customFormat="1" ht="25.65" customHeight="1">
      <c r="A49" s="36"/>
      <c r="B49" s="37"/>
      <c r="C49" s="30" t="s">
        <v>25</v>
      </c>
      <c r="D49" s="38"/>
      <c r="E49" s="38"/>
      <c r="F49" s="38"/>
      <c r="G49" s="38"/>
      <c r="H49" s="38"/>
      <c r="I49" s="38"/>
      <c r="J49" s="38"/>
      <c r="K49" s="38"/>
      <c r="L49" s="62" t="str">
        <f>IF(E11= "","",E11)</f>
        <v>ČZU v Praze, Kamýcká 1176, Praha 6</v>
      </c>
      <c r="M49" s="38"/>
      <c r="N49" s="38"/>
      <c r="O49" s="38"/>
      <c r="P49" s="38"/>
      <c r="Q49" s="38"/>
      <c r="R49" s="38"/>
      <c r="S49" s="38"/>
      <c r="T49" s="38"/>
      <c r="U49" s="38"/>
      <c r="V49" s="38"/>
      <c r="W49" s="38"/>
      <c r="X49" s="38"/>
      <c r="Y49" s="38"/>
      <c r="Z49" s="38"/>
      <c r="AA49" s="38"/>
      <c r="AB49" s="38"/>
      <c r="AC49" s="38"/>
      <c r="AD49" s="38"/>
      <c r="AE49" s="38"/>
      <c r="AF49" s="38"/>
      <c r="AG49" s="38"/>
      <c r="AH49" s="38"/>
      <c r="AI49" s="30" t="s">
        <v>31</v>
      </c>
      <c r="AJ49" s="38"/>
      <c r="AK49" s="38"/>
      <c r="AL49" s="38"/>
      <c r="AM49" s="71" t="str">
        <f>IF(E17="","",E17)</f>
        <v>Ing. Vladimír Čapka, Gerstnerova 5/658, Praha 7</v>
      </c>
      <c r="AN49" s="62"/>
      <c r="AO49" s="62"/>
      <c r="AP49" s="62"/>
      <c r="AQ49" s="38"/>
      <c r="AR49" s="42"/>
      <c r="AS49" s="72" t="s">
        <v>52</v>
      </c>
      <c r="AT49" s="73"/>
      <c r="AU49" s="74"/>
      <c r="AV49" s="74"/>
      <c r="AW49" s="74"/>
      <c r="AX49" s="74"/>
      <c r="AY49" s="74"/>
      <c r="AZ49" s="74"/>
      <c r="BA49" s="74"/>
      <c r="BB49" s="74"/>
      <c r="BC49" s="74"/>
      <c r="BD49" s="75"/>
      <c r="BE49" s="36"/>
    </row>
    <row r="50" s="2" customFormat="1" ht="15.15" customHeight="1">
      <c r="A50" s="36"/>
      <c r="B50" s="37"/>
      <c r="C50" s="30" t="s">
        <v>29</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34</v>
      </c>
      <c r="AJ50" s="38"/>
      <c r="AK50" s="38"/>
      <c r="AL50" s="38"/>
      <c r="AM50" s="71" t="str">
        <f>IF(E20="","",E20)</f>
        <v>Ing. Dana Mlejnková</v>
      </c>
      <c r="AN50" s="62"/>
      <c r="AO50" s="62"/>
      <c r="AP50" s="62"/>
      <c r="AQ50" s="38"/>
      <c r="AR50" s="42"/>
      <c r="AS50" s="76"/>
      <c r="AT50" s="77"/>
      <c r="AU50" s="78"/>
      <c r="AV50" s="78"/>
      <c r="AW50" s="78"/>
      <c r="AX50" s="78"/>
      <c r="AY50" s="78"/>
      <c r="AZ50" s="78"/>
      <c r="BA50" s="78"/>
      <c r="BB50" s="78"/>
      <c r="BC50" s="78"/>
      <c r="BD50" s="79"/>
      <c r="BE50" s="36"/>
    </row>
    <row r="5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3"/>
      <c r="BE51" s="36"/>
    </row>
    <row r="52" s="2" customFormat="1" ht="29.28" customHeight="1">
      <c r="A52" s="36"/>
      <c r="B52" s="37"/>
      <c r="C52" s="84" t="s">
        <v>53</v>
      </c>
      <c r="D52" s="85"/>
      <c r="E52" s="85"/>
      <c r="F52" s="85"/>
      <c r="G52" s="85"/>
      <c r="H52" s="86"/>
      <c r="I52" s="87" t="s">
        <v>54</v>
      </c>
      <c r="J52" s="85"/>
      <c r="K52" s="85"/>
      <c r="L52" s="85"/>
      <c r="M52" s="85"/>
      <c r="N52" s="85"/>
      <c r="O52" s="85"/>
      <c r="P52" s="85"/>
      <c r="Q52" s="85"/>
      <c r="R52" s="85"/>
      <c r="S52" s="85"/>
      <c r="T52" s="85"/>
      <c r="U52" s="85"/>
      <c r="V52" s="85"/>
      <c r="W52" s="85"/>
      <c r="X52" s="85"/>
      <c r="Y52" s="85"/>
      <c r="Z52" s="85"/>
      <c r="AA52" s="85"/>
      <c r="AB52" s="85"/>
      <c r="AC52" s="85"/>
      <c r="AD52" s="85"/>
      <c r="AE52" s="85"/>
      <c r="AF52" s="85"/>
      <c r="AG52" s="88" t="s">
        <v>55</v>
      </c>
      <c r="AH52" s="85"/>
      <c r="AI52" s="85"/>
      <c r="AJ52" s="85"/>
      <c r="AK52" s="85"/>
      <c r="AL52" s="85"/>
      <c r="AM52" s="85"/>
      <c r="AN52" s="87" t="s">
        <v>56</v>
      </c>
      <c r="AO52" s="85"/>
      <c r="AP52" s="85"/>
      <c r="AQ52" s="89" t="s">
        <v>57</v>
      </c>
      <c r="AR52" s="42"/>
      <c r="AS52" s="90" t="s">
        <v>58</v>
      </c>
      <c r="AT52" s="91" t="s">
        <v>59</v>
      </c>
      <c r="AU52" s="91" t="s">
        <v>60</v>
      </c>
      <c r="AV52" s="91" t="s">
        <v>61</v>
      </c>
      <c r="AW52" s="91" t="s">
        <v>62</v>
      </c>
      <c r="AX52" s="91" t="s">
        <v>63</v>
      </c>
      <c r="AY52" s="91" t="s">
        <v>64</v>
      </c>
      <c r="AZ52" s="91" t="s">
        <v>65</v>
      </c>
      <c r="BA52" s="91" t="s">
        <v>66</v>
      </c>
      <c r="BB52" s="91" t="s">
        <v>67</v>
      </c>
      <c r="BC52" s="91" t="s">
        <v>68</v>
      </c>
      <c r="BD52" s="92" t="s">
        <v>69</v>
      </c>
      <c r="BE52" s="36"/>
    </row>
    <row r="53"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5"/>
      <c r="BE53" s="36"/>
    </row>
    <row r="54" s="6" customFormat="1" ht="32.4" customHeight="1">
      <c r="A54" s="6"/>
      <c r="B54" s="96"/>
      <c r="C54" s="97" t="s">
        <v>70</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ROUND(AG55+AG68+AG73+SUM(AG85:AG94),2)</f>
        <v>0</v>
      </c>
      <c r="AH54" s="99"/>
      <c r="AI54" s="99"/>
      <c r="AJ54" s="99"/>
      <c r="AK54" s="99"/>
      <c r="AL54" s="99"/>
      <c r="AM54" s="99"/>
      <c r="AN54" s="100">
        <f>SUM(AG54,AT54)</f>
        <v>0</v>
      </c>
      <c r="AO54" s="100"/>
      <c r="AP54" s="100"/>
      <c r="AQ54" s="101" t="s">
        <v>19</v>
      </c>
      <c r="AR54" s="102"/>
      <c r="AS54" s="103">
        <f>ROUND(AS55+AS68+AS73+SUM(AS85:AS94),2)</f>
        <v>0</v>
      </c>
      <c r="AT54" s="104">
        <f>ROUND(SUM(AV54:AW54),2)</f>
        <v>0</v>
      </c>
      <c r="AU54" s="105">
        <f>ROUND(AU55+AU68+AU73+SUM(AU85:AU94),5)</f>
        <v>0</v>
      </c>
      <c r="AV54" s="104">
        <f>ROUND(AZ54*L29,2)</f>
        <v>0</v>
      </c>
      <c r="AW54" s="104">
        <f>ROUND(BA54*L30,2)</f>
        <v>0</v>
      </c>
      <c r="AX54" s="104">
        <f>ROUND(BB54*L29,2)</f>
        <v>0</v>
      </c>
      <c r="AY54" s="104">
        <f>ROUND(BC54*L30,2)</f>
        <v>0</v>
      </c>
      <c r="AZ54" s="104">
        <f>ROUND(AZ55+AZ68+AZ73+SUM(AZ85:AZ94),2)</f>
        <v>0</v>
      </c>
      <c r="BA54" s="104">
        <f>ROUND(BA55+BA68+BA73+SUM(BA85:BA94),2)</f>
        <v>0</v>
      </c>
      <c r="BB54" s="104">
        <f>ROUND(BB55+BB68+BB73+SUM(BB85:BB94),2)</f>
        <v>0</v>
      </c>
      <c r="BC54" s="104">
        <f>ROUND(BC55+BC68+BC73+SUM(BC85:BC94),2)</f>
        <v>0</v>
      </c>
      <c r="BD54" s="106">
        <f>ROUND(BD55+BD68+BD73+SUM(BD85:BD94),2)</f>
        <v>0</v>
      </c>
      <c r="BE54" s="6"/>
      <c r="BS54" s="107" t="s">
        <v>71</v>
      </c>
      <c r="BT54" s="107" t="s">
        <v>72</v>
      </c>
      <c r="BU54" s="108" t="s">
        <v>73</v>
      </c>
      <c r="BV54" s="107" t="s">
        <v>74</v>
      </c>
      <c r="BW54" s="107" t="s">
        <v>5</v>
      </c>
      <c r="BX54" s="107" t="s">
        <v>75</v>
      </c>
      <c r="CL54" s="107" t="s">
        <v>19</v>
      </c>
    </row>
    <row r="55" s="7" customFormat="1" ht="24.75" customHeight="1">
      <c r="A55" s="7"/>
      <c r="B55" s="109"/>
      <c r="C55" s="110"/>
      <c r="D55" s="111" t="s">
        <v>76</v>
      </c>
      <c r="E55" s="111"/>
      <c r="F55" s="111"/>
      <c r="G55" s="111"/>
      <c r="H55" s="111"/>
      <c r="I55" s="112"/>
      <c r="J55" s="111" t="s">
        <v>77</v>
      </c>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3">
        <f>ROUND(SUM(AG56:AG67),2)</f>
        <v>0</v>
      </c>
      <c r="AH55" s="112"/>
      <c r="AI55" s="112"/>
      <c r="AJ55" s="112"/>
      <c r="AK55" s="112"/>
      <c r="AL55" s="112"/>
      <c r="AM55" s="112"/>
      <c r="AN55" s="114">
        <f>SUM(AG55,AT55)</f>
        <v>0</v>
      </c>
      <c r="AO55" s="112"/>
      <c r="AP55" s="112"/>
      <c r="AQ55" s="115" t="s">
        <v>78</v>
      </c>
      <c r="AR55" s="116"/>
      <c r="AS55" s="117">
        <f>ROUND(SUM(AS56:AS67),2)</f>
        <v>0</v>
      </c>
      <c r="AT55" s="118">
        <f>ROUND(SUM(AV55:AW55),2)</f>
        <v>0</v>
      </c>
      <c r="AU55" s="119">
        <f>ROUND(SUM(AU56:AU67),5)</f>
        <v>0</v>
      </c>
      <c r="AV55" s="118">
        <f>ROUND(AZ55*L29,2)</f>
        <v>0</v>
      </c>
      <c r="AW55" s="118">
        <f>ROUND(BA55*L30,2)</f>
        <v>0</v>
      </c>
      <c r="AX55" s="118">
        <f>ROUND(BB55*L29,2)</f>
        <v>0</v>
      </c>
      <c r="AY55" s="118">
        <f>ROUND(BC55*L30,2)</f>
        <v>0</v>
      </c>
      <c r="AZ55" s="118">
        <f>ROUND(SUM(AZ56:AZ67),2)</f>
        <v>0</v>
      </c>
      <c r="BA55" s="118">
        <f>ROUND(SUM(BA56:BA67),2)</f>
        <v>0</v>
      </c>
      <c r="BB55" s="118">
        <f>ROUND(SUM(BB56:BB67),2)</f>
        <v>0</v>
      </c>
      <c r="BC55" s="118">
        <f>ROUND(SUM(BC56:BC67),2)</f>
        <v>0</v>
      </c>
      <c r="BD55" s="120">
        <f>ROUND(SUM(BD56:BD67),2)</f>
        <v>0</v>
      </c>
      <c r="BE55" s="7"/>
      <c r="BS55" s="121" t="s">
        <v>71</v>
      </c>
      <c r="BT55" s="121" t="s">
        <v>79</v>
      </c>
      <c r="BU55" s="121" t="s">
        <v>73</v>
      </c>
      <c r="BV55" s="121" t="s">
        <v>74</v>
      </c>
      <c r="BW55" s="121" t="s">
        <v>80</v>
      </c>
      <c r="BX55" s="121" t="s">
        <v>5</v>
      </c>
      <c r="CL55" s="121" t="s">
        <v>19</v>
      </c>
      <c r="CM55" s="121" t="s">
        <v>81</v>
      </c>
    </row>
    <row r="56" s="4" customFormat="1" ht="23.25" customHeight="1">
      <c r="A56" s="122" t="s">
        <v>82</v>
      </c>
      <c r="B56" s="61"/>
      <c r="C56" s="123"/>
      <c r="D56" s="123"/>
      <c r="E56" s="124" t="s">
        <v>83</v>
      </c>
      <c r="F56" s="124"/>
      <c r="G56" s="124"/>
      <c r="H56" s="124"/>
      <c r="I56" s="124"/>
      <c r="J56" s="123"/>
      <c r="K56" s="124" t="s">
        <v>84</v>
      </c>
      <c r="L56" s="124"/>
      <c r="M56" s="124"/>
      <c r="N56" s="124"/>
      <c r="O56" s="124"/>
      <c r="P56" s="124"/>
      <c r="Q56" s="124"/>
      <c r="R56" s="124"/>
      <c r="S56" s="124"/>
      <c r="T56" s="124"/>
      <c r="U56" s="124"/>
      <c r="V56" s="124"/>
      <c r="W56" s="124"/>
      <c r="X56" s="124"/>
      <c r="Y56" s="124"/>
      <c r="Z56" s="124"/>
      <c r="AA56" s="124"/>
      <c r="AB56" s="124"/>
      <c r="AC56" s="124"/>
      <c r="AD56" s="124"/>
      <c r="AE56" s="124"/>
      <c r="AF56" s="124"/>
      <c r="AG56" s="125">
        <f>'2020-076-01-01 - SO-01-01...'!J32</f>
        <v>0</v>
      </c>
      <c r="AH56" s="123"/>
      <c r="AI56" s="123"/>
      <c r="AJ56" s="123"/>
      <c r="AK56" s="123"/>
      <c r="AL56" s="123"/>
      <c r="AM56" s="123"/>
      <c r="AN56" s="125">
        <f>SUM(AG56,AT56)</f>
        <v>0</v>
      </c>
      <c r="AO56" s="123"/>
      <c r="AP56" s="123"/>
      <c r="AQ56" s="126" t="s">
        <v>85</v>
      </c>
      <c r="AR56" s="63"/>
      <c r="AS56" s="127">
        <v>0</v>
      </c>
      <c r="AT56" s="128">
        <f>ROUND(SUM(AV56:AW56),2)</f>
        <v>0</v>
      </c>
      <c r="AU56" s="129">
        <f>'2020-076-01-01 - SO-01-01...'!P92</f>
        <v>0</v>
      </c>
      <c r="AV56" s="128">
        <f>'2020-076-01-01 - SO-01-01...'!J35</f>
        <v>0</v>
      </c>
      <c r="AW56" s="128">
        <f>'2020-076-01-01 - SO-01-01...'!J36</f>
        <v>0</v>
      </c>
      <c r="AX56" s="128">
        <f>'2020-076-01-01 - SO-01-01...'!J37</f>
        <v>0</v>
      </c>
      <c r="AY56" s="128">
        <f>'2020-076-01-01 - SO-01-01...'!J38</f>
        <v>0</v>
      </c>
      <c r="AZ56" s="128">
        <f>'2020-076-01-01 - SO-01-01...'!F35</f>
        <v>0</v>
      </c>
      <c r="BA56" s="128">
        <f>'2020-076-01-01 - SO-01-01...'!F36</f>
        <v>0</v>
      </c>
      <c r="BB56" s="128">
        <f>'2020-076-01-01 - SO-01-01...'!F37</f>
        <v>0</v>
      </c>
      <c r="BC56" s="128">
        <f>'2020-076-01-01 - SO-01-01...'!F38</f>
        <v>0</v>
      </c>
      <c r="BD56" s="130">
        <f>'2020-076-01-01 - SO-01-01...'!F39</f>
        <v>0</v>
      </c>
      <c r="BE56" s="4"/>
      <c r="BT56" s="131" t="s">
        <v>81</v>
      </c>
      <c r="BV56" s="131" t="s">
        <v>74</v>
      </c>
      <c r="BW56" s="131" t="s">
        <v>86</v>
      </c>
      <c r="BX56" s="131" t="s">
        <v>80</v>
      </c>
      <c r="CL56" s="131" t="s">
        <v>19</v>
      </c>
    </row>
    <row r="57" s="4" customFormat="1" ht="23.25" customHeight="1">
      <c r="A57" s="122" t="s">
        <v>82</v>
      </c>
      <c r="B57" s="61"/>
      <c r="C57" s="123"/>
      <c r="D57" s="123"/>
      <c r="E57" s="124" t="s">
        <v>87</v>
      </c>
      <c r="F57" s="124"/>
      <c r="G57" s="124"/>
      <c r="H57" s="124"/>
      <c r="I57" s="124"/>
      <c r="J57" s="123"/>
      <c r="K57" s="124" t="s">
        <v>88</v>
      </c>
      <c r="L57" s="124"/>
      <c r="M57" s="124"/>
      <c r="N57" s="124"/>
      <c r="O57" s="124"/>
      <c r="P57" s="124"/>
      <c r="Q57" s="124"/>
      <c r="R57" s="124"/>
      <c r="S57" s="124"/>
      <c r="T57" s="124"/>
      <c r="U57" s="124"/>
      <c r="V57" s="124"/>
      <c r="W57" s="124"/>
      <c r="X57" s="124"/>
      <c r="Y57" s="124"/>
      <c r="Z57" s="124"/>
      <c r="AA57" s="124"/>
      <c r="AB57" s="124"/>
      <c r="AC57" s="124"/>
      <c r="AD57" s="124"/>
      <c r="AE57" s="124"/>
      <c r="AF57" s="124"/>
      <c r="AG57" s="125">
        <f>'2020-076-01-02 - SO-01-02...'!J32</f>
        <v>0</v>
      </c>
      <c r="AH57" s="123"/>
      <c r="AI57" s="123"/>
      <c r="AJ57" s="123"/>
      <c r="AK57" s="123"/>
      <c r="AL57" s="123"/>
      <c r="AM57" s="123"/>
      <c r="AN57" s="125">
        <f>SUM(AG57,AT57)</f>
        <v>0</v>
      </c>
      <c r="AO57" s="123"/>
      <c r="AP57" s="123"/>
      <c r="AQ57" s="126" t="s">
        <v>85</v>
      </c>
      <c r="AR57" s="63"/>
      <c r="AS57" s="127">
        <v>0</v>
      </c>
      <c r="AT57" s="128">
        <f>ROUND(SUM(AV57:AW57),2)</f>
        <v>0</v>
      </c>
      <c r="AU57" s="129">
        <f>'2020-076-01-02 - SO-01-02...'!P89</f>
        <v>0</v>
      </c>
      <c r="AV57" s="128">
        <f>'2020-076-01-02 - SO-01-02...'!J35</f>
        <v>0</v>
      </c>
      <c r="AW57" s="128">
        <f>'2020-076-01-02 - SO-01-02...'!J36</f>
        <v>0</v>
      </c>
      <c r="AX57" s="128">
        <f>'2020-076-01-02 - SO-01-02...'!J37</f>
        <v>0</v>
      </c>
      <c r="AY57" s="128">
        <f>'2020-076-01-02 - SO-01-02...'!J38</f>
        <v>0</v>
      </c>
      <c r="AZ57" s="128">
        <f>'2020-076-01-02 - SO-01-02...'!F35</f>
        <v>0</v>
      </c>
      <c r="BA57" s="128">
        <f>'2020-076-01-02 - SO-01-02...'!F36</f>
        <v>0</v>
      </c>
      <c r="BB57" s="128">
        <f>'2020-076-01-02 - SO-01-02...'!F37</f>
        <v>0</v>
      </c>
      <c r="BC57" s="128">
        <f>'2020-076-01-02 - SO-01-02...'!F38</f>
        <v>0</v>
      </c>
      <c r="BD57" s="130">
        <f>'2020-076-01-02 - SO-01-02...'!F39</f>
        <v>0</v>
      </c>
      <c r="BE57" s="4"/>
      <c r="BT57" s="131" t="s">
        <v>81</v>
      </c>
      <c r="BV57" s="131" t="s">
        <v>74</v>
      </c>
      <c r="BW57" s="131" t="s">
        <v>89</v>
      </c>
      <c r="BX57" s="131" t="s">
        <v>80</v>
      </c>
      <c r="CL57" s="131" t="s">
        <v>19</v>
      </c>
    </row>
    <row r="58" s="4" customFormat="1" ht="23.25" customHeight="1">
      <c r="A58" s="122" t="s">
        <v>82</v>
      </c>
      <c r="B58" s="61"/>
      <c r="C58" s="123"/>
      <c r="D58" s="123"/>
      <c r="E58" s="124" t="s">
        <v>90</v>
      </c>
      <c r="F58" s="124"/>
      <c r="G58" s="124"/>
      <c r="H58" s="124"/>
      <c r="I58" s="124"/>
      <c r="J58" s="123"/>
      <c r="K58" s="124" t="s">
        <v>91</v>
      </c>
      <c r="L58" s="124"/>
      <c r="M58" s="124"/>
      <c r="N58" s="124"/>
      <c r="O58" s="124"/>
      <c r="P58" s="124"/>
      <c r="Q58" s="124"/>
      <c r="R58" s="124"/>
      <c r="S58" s="124"/>
      <c r="T58" s="124"/>
      <c r="U58" s="124"/>
      <c r="V58" s="124"/>
      <c r="W58" s="124"/>
      <c r="X58" s="124"/>
      <c r="Y58" s="124"/>
      <c r="Z58" s="124"/>
      <c r="AA58" s="124"/>
      <c r="AB58" s="124"/>
      <c r="AC58" s="124"/>
      <c r="AD58" s="124"/>
      <c r="AE58" s="124"/>
      <c r="AF58" s="124"/>
      <c r="AG58" s="125">
        <f>'2020-076-01-03 - SO-01-03...'!J32</f>
        <v>0</v>
      </c>
      <c r="AH58" s="123"/>
      <c r="AI58" s="123"/>
      <c r="AJ58" s="123"/>
      <c r="AK58" s="123"/>
      <c r="AL58" s="123"/>
      <c r="AM58" s="123"/>
      <c r="AN58" s="125">
        <f>SUM(AG58,AT58)</f>
        <v>0</v>
      </c>
      <c r="AO58" s="123"/>
      <c r="AP58" s="123"/>
      <c r="AQ58" s="126" t="s">
        <v>85</v>
      </c>
      <c r="AR58" s="63"/>
      <c r="AS58" s="127">
        <v>0</v>
      </c>
      <c r="AT58" s="128">
        <f>ROUND(SUM(AV58:AW58),2)</f>
        <v>0</v>
      </c>
      <c r="AU58" s="129">
        <f>'2020-076-01-03 - SO-01-03...'!P88</f>
        <v>0</v>
      </c>
      <c r="AV58" s="128">
        <f>'2020-076-01-03 - SO-01-03...'!J35</f>
        <v>0</v>
      </c>
      <c r="AW58" s="128">
        <f>'2020-076-01-03 - SO-01-03...'!J36</f>
        <v>0</v>
      </c>
      <c r="AX58" s="128">
        <f>'2020-076-01-03 - SO-01-03...'!J37</f>
        <v>0</v>
      </c>
      <c r="AY58" s="128">
        <f>'2020-076-01-03 - SO-01-03...'!J38</f>
        <v>0</v>
      </c>
      <c r="AZ58" s="128">
        <f>'2020-076-01-03 - SO-01-03...'!F35</f>
        <v>0</v>
      </c>
      <c r="BA58" s="128">
        <f>'2020-076-01-03 - SO-01-03...'!F36</f>
        <v>0</v>
      </c>
      <c r="BB58" s="128">
        <f>'2020-076-01-03 - SO-01-03...'!F37</f>
        <v>0</v>
      </c>
      <c r="BC58" s="128">
        <f>'2020-076-01-03 - SO-01-03...'!F38</f>
        <v>0</v>
      </c>
      <c r="BD58" s="130">
        <f>'2020-076-01-03 - SO-01-03...'!F39</f>
        <v>0</v>
      </c>
      <c r="BE58" s="4"/>
      <c r="BT58" s="131" t="s">
        <v>81</v>
      </c>
      <c r="BV58" s="131" t="s">
        <v>74</v>
      </c>
      <c r="BW58" s="131" t="s">
        <v>92</v>
      </c>
      <c r="BX58" s="131" t="s">
        <v>80</v>
      </c>
      <c r="CL58" s="131" t="s">
        <v>19</v>
      </c>
    </row>
    <row r="59" s="4" customFormat="1" ht="23.25" customHeight="1">
      <c r="A59" s="122" t="s">
        <v>82</v>
      </c>
      <c r="B59" s="61"/>
      <c r="C59" s="123"/>
      <c r="D59" s="123"/>
      <c r="E59" s="124" t="s">
        <v>93</v>
      </c>
      <c r="F59" s="124"/>
      <c r="G59" s="124"/>
      <c r="H59" s="124"/>
      <c r="I59" s="124"/>
      <c r="J59" s="123"/>
      <c r="K59" s="124" t="s">
        <v>94</v>
      </c>
      <c r="L59" s="124"/>
      <c r="M59" s="124"/>
      <c r="N59" s="124"/>
      <c r="O59" s="124"/>
      <c r="P59" s="124"/>
      <c r="Q59" s="124"/>
      <c r="R59" s="124"/>
      <c r="S59" s="124"/>
      <c r="T59" s="124"/>
      <c r="U59" s="124"/>
      <c r="V59" s="124"/>
      <c r="W59" s="124"/>
      <c r="X59" s="124"/>
      <c r="Y59" s="124"/>
      <c r="Z59" s="124"/>
      <c r="AA59" s="124"/>
      <c r="AB59" s="124"/>
      <c r="AC59" s="124"/>
      <c r="AD59" s="124"/>
      <c r="AE59" s="124"/>
      <c r="AF59" s="124"/>
      <c r="AG59" s="125">
        <f>'2020-076-01-04 - SO-01-04...'!J32</f>
        <v>0</v>
      </c>
      <c r="AH59" s="123"/>
      <c r="AI59" s="123"/>
      <c r="AJ59" s="123"/>
      <c r="AK59" s="123"/>
      <c r="AL59" s="123"/>
      <c r="AM59" s="123"/>
      <c r="AN59" s="125">
        <f>SUM(AG59,AT59)</f>
        <v>0</v>
      </c>
      <c r="AO59" s="123"/>
      <c r="AP59" s="123"/>
      <c r="AQ59" s="126" t="s">
        <v>85</v>
      </c>
      <c r="AR59" s="63"/>
      <c r="AS59" s="127">
        <v>0</v>
      </c>
      <c r="AT59" s="128">
        <f>ROUND(SUM(AV59:AW59),2)</f>
        <v>0</v>
      </c>
      <c r="AU59" s="129">
        <f>'2020-076-01-04 - SO-01-04...'!P91</f>
        <v>0</v>
      </c>
      <c r="AV59" s="128">
        <f>'2020-076-01-04 - SO-01-04...'!J35</f>
        <v>0</v>
      </c>
      <c r="AW59" s="128">
        <f>'2020-076-01-04 - SO-01-04...'!J36</f>
        <v>0</v>
      </c>
      <c r="AX59" s="128">
        <f>'2020-076-01-04 - SO-01-04...'!J37</f>
        <v>0</v>
      </c>
      <c r="AY59" s="128">
        <f>'2020-076-01-04 - SO-01-04...'!J38</f>
        <v>0</v>
      </c>
      <c r="AZ59" s="128">
        <f>'2020-076-01-04 - SO-01-04...'!F35</f>
        <v>0</v>
      </c>
      <c r="BA59" s="128">
        <f>'2020-076-01-04 - SO-01-04...'!F36</f>
        <v>0</v>
      </c>
      <c r="BB59" s="128">
        <f>'2020-076-01-04 - SO-01-04...'!F37</f>
        <v>0</v>
      </c>
      <c r="BC59" s="128">
        <f>'2020-076-01-04 - SO-01-04...'!F38</f>
        <v>0</v>
      </c>
      <c r="BD59" s="130">
        <f>'2020-076-01-04 - SO-01-04...'!F39</f>
        <v>0</v>
      </c>
      <c r="BE59" s="4"/>
      <c r="BT59" s="131" t="s">
        <v>81</v>
      </c>
      <c r="BV59" s="131" t="s">
        <v>74</v>
      </c>
      <c r="BW59" s="131" t="s">
        <v>95</v>
      </c>
      <c r="BX59" s="131" t="s">
        <v>80</v>
      </c>
      <c r="CL59" s="131" t="s">
        <v>19</v>
      </c>
    </row>
    <row r="60" s="4" customFormat="1" ht="23.25" customHeight="1">
      <c r="A60" s="122" t="s">
        <v>82</v>
      </c>
      <c r="B60" s="61"/>
      <c r="C60" s="123"/>
      <c r="D60" s="123"/>
      <c r="E60" s="124" t="s">
        <v>96</v>
      </c>
      <c r="F60" s="124"/>
      <c r="G60" s="124"/>
      <c r="H60" s="124"/>
      <c r="I60" s="124"/>
      <c r="J60" s="123"/>
      <c r="K60" s="124" t="s">
        <v>97</v>
      </c>
      <c r="L60" s="124"/>
      <c r="M60" s="124"/>
      <c r="N60" s="124"/>
      <c r="O60" s="124"/>
      <c r="P60" s="124"/>
      <c r="Q60" s="124"/>
      <c r="R60" s="124"/>
      <c r="S60" s="124"/>
      <c r="T60" s="124"/>
      <c r="U60" s="124"/>
      <c r="V60" s="124"/>
      <c r="W60" s="124"/>
      <c r="X60" s="124"/>
      <c r="Y60" s="124"/>
      <c r="Z60" s="124"/>
      <c r="AA60" s="124"/>
      <c r="AB60" s="124"/>
      <c r="AC60" s="124"/>
      <c r="AD60" s="124"/>
      <c r="AE60" s="124"/>
      <c r="AF60" s="124"/>
      <c r="AG60" s="125">
        <f>'2020-076-01-05 - SO-01-05...'!J32</f>
        <v>0</v>
      </c>
      <c r="AH60" s="123"/>
      <c r="AI60" s="123"/>
      <c r="AJ60" s="123"/>
      <c r="AK60" s="123"/>
      <c r="AL60" s="123"/>
      <c r="AM60" s="123"/>
      <c r="AN60" s="125">
        <f>SUM(AG60,AT60)</f>
        <v>0</v>
      </c>
      <c r="AO60" s="123"/>
      <c r="AP60" s="123"/>
      <c r="AQ60" s="126" t="s">
        <v>85</v>
      </c>
      <c r="AR60" s="63"/>
      <c r="AS60" s="127">
        <v>0</v>
      </c>
      <c r="AT60" s="128">
        <f>ROUND(SUM(AV60:AW60),2)</f>
        <v>0</v>
      </c>
      <c r="AU60" s="129">
        <f>'2020-076-01-05 - SO-01-05...'!P91</f>
        <v>0</v>
      </c>
      <c r="AV60" s="128">
        <f>'2020-076-01-05 - SO-01-05...'!J35</f>
        <v>0</v>
      </c>
      <c r="AW60" s="128">
        <f>'2020-076-01-05 - SO-01-05...'!J36</f>
        <v>0</v>
      </c>
      <c r="AX60" s="128">
        <f>'2020-076-01-05 - SO-01-05...'!J37</f>
        <v>0</v>
      </c>
      <c r="AY60" s="128">
        <f>'2020-076-01-05 - SO-01-05...'!J38</f>
        <v>0</v>
      </c>
      <c r="AZ60" s="128">
        <f>'2020-076-01-05 - SO-01-05...'!F35</f>
        <v>0</v>
      </c>
      <c r="BA60" s="128">
        <f>'2020-076-01-05 - SO-01-05...'!F36</f>
        <v>0</v>
      </c>
      <c r="BB60" s="128">
        <f>'2020-076-01-05 - SO-01-05...'!F37</f>
        <v>0</v>
      </c>
      <c r="BC60" s="128">
        <f>'2020-076-01-05 - SO-01-05...'!F38</f>
        <v>0</v>
      </c>
      <c r="BD60" s="130">
        <f>'2020-076-01-05 - SO-01-05...'!F39</f>
        <v>0</v>
      </c>
      <c r="BE60" s="4"/>
      <c r="BT60" s="131" t="s">
        <v>81</v>
      </c>
      <c r="BV60" s="131" t="s">
        <v>74</v>
      </c>
      <c r="BW60" s="131" t="s">
        <v>98</v>
      </c>
      <c r="BX60" s="131" t="s">
        <v>80</v>
      </c>
      <c r="CL60" s="131" t="s">
        <v>19</v>
      </c>
    </row>
    <row r="61" s="4" customFormat="1" ht="23.25" customHeight="1">
      <c r="A61" s="122" t="s">
        <v>82</v>
      </c>
      <c r="B61" s="61"/>
      <c r="C61" s="123"/>
      <c r="D61" s="123"/>
      <c r="E61" s="124" t="s">
        <v>99</v>
      </c>
      <c r="F61" s="124"/>
      <c r="G61" s="124"/>
      <c r="H61" s="124"/>
      <c r="I61" s="124"/>
      <c r="J61" s="123"/>
      <c r="K61" s="124" t="s">
        <v>100</v>
      </c>
      <c r="L61" s="124"/>
      <c r="M61" s="124"/>
      <c r="N61" s="124"/>
      <c r="O61" s="124"/>
      <c r="P61" s="124"/>
      <c r="Q61" s="124"/>
      <c r="R61" s="124"/>
      <c r="S61" s="124"/>
      <c r="T61" s="124"/>
      <c r="U61" s="124"/>
      <c r="V61" s="124"/>
      <c r="W61" s="124"/>
      <c r="X61" s="124"/>
      <c r="Y61" s="124"/>
      <c r="Z61" s="124"/>
      <c r="AA61" s="124"/>
      <c r="AB61" s="124"/>
      <c r="AC61" s="124"/>
      <c r="AD61" s="124"/>
      <c r="AE61" s="124"/>
      <c r="AF61" s="124"/>
      <c r="AG61" s="125">
        <f>'2020-076-01-06 - SO-01-06...'!J32</f>
        <v>0</v>
      </c>
      <c r="AH61" s="123"/>
      <c r="AI61" s="123"/>
      <c r="AJ61" s="123"/>
      <c r="AK61" s="123"/>
      <c r="AL61" s="123"/>
      <c r="AM61" s="123"/>
      <c r="AN61" s="125">
        <f>SUM(AG61,AT61)</f>
        <v>0</v>
      </c>
      <c r="AO61" s="123"/>
      <c r="AP61" s="123"/>
      <c r="AQ61" s="126" t="s">
        <v>85</v>
      </c>
      <c r="AR61" s="63"/>
      <c r="AS61" s="127">
        <v>0</v>
      </c>
      <c r="AT61" s="128">
        <f>ROUND(SUM(AV61:AW61),2)</f>
        <v>0</v>
      </c>
      <c r="AU61" s="129">
        <f>'2020-076-01-06 - SO-01-06...'!P94</f>
        <v>0</v>
      </c>
      <c r="AV61" s="128">
        <f>'2020-076-01-06 - SO-01-06...'!J35</f>
        <v>0</v>
      </c>
      <c r="AW61" s="128">
        <f>'2020-076-01-06 - SO-01-06...'!J36</f>
        <v>0</v>
      </c>
      <c r="AX61" s="128">
        <f>'2020-076-01-06 - SO-01-06...'!J37</f>
        <v>0</v>
      </c>
      <c r="AY61" s="128">
        <f>'2020-076-01-06 - SO-01-06...'!J38</f>
        <v>0</v>
      </c>
      <c r="AZ61" s="128">
        <f>'2020-076-01-06 - SO-01-06...'!F35</f>
        <v>0</v>
      </c>
      <c r="BA61" s="128">
        <f>'2020-076-01-06 - SO-01-06...'!F36</f>
        <v>0</v>
      </c>
      <c r="BB61" s="128">
        <f>'2020-076-01-06 - SO-01-06...'!F37</f>
        <v>0</v>
      </c>
      <c r="BC61" s="128">
        <f>'2020-076-01-06 - SO-01-06...'!F38</f>
        <v>0</v>
      </c>
      <c r="BD61" s="130">
        <f>'2020-076-01-06 - SO-01-06...'!F39</f>
        <v>0</v>
      </c>
      <c r="BE61" s="4"/>
      <c r="BT61" s="131" t="s">
        <v>81</v>
      </c>
      <c r="BV61" s="131" t="s">
        <v>74</v>
      </c>
      <c r="BW61" s="131" t="s">
        <v>101</v>
      </c>
      <c r="BX61" s="131" t="s">
        <v>80</v>
      </c>
      <c r="CL61" s="131" t="s">
        <v>19</v>
      </c>
    </row>
    <row r="62" s="4" customFormat="1" ht="23.25" customHeight="1">
      <c r="A62" s="122" t="s">
        <v>82</v>
      </c>
      <c r="B62" s="61"/>
      <c r="C62" s="123"/>
      <c r="D62" s="123"/>
      <c r="E62" s="124" t="s">
        <v>102</v>
      </c>
      <c r="F62" s="124"/>
      <c r="G62" s="124"/>
      <c r="H62" s="124"/>
      <c r="I62" s="124"/>
      <c r="J62" s="123"/>
      <c r="K62" s="124" t="s">
        <v>103</v>
      </c>
      <c r="L62" s="124"/>
      <c r="M62" s="124"/>
      <c r="N62" s="124"/>
      <c r="O62" s="124"/>
      <c r="P62" s="124"/>
      <c r="Q62" s="124"/>
      <c r="R62" s="124"/>
      <c r="S62" s="124"/>
      <c r="T62" s="124"/>
      <c r="U62" s="124"/>
      <c r="V62" s="124"/>
      <c r="W62" s="124"/>
      <c r="X62" s="124"/>
      <c r="Y62" s="124"/>
      <c r="Z62" s="124"/>
      <c r="AA62" s="124"/>
      <c r="AB62" s="124"/>
      <c r="AC62" s="124"/>
      <c r="AD62" s="124"/>
      <c r="AE62" s="124"/>
      <c r="AF62" s="124"/>
      <c r="AG62" s="125">
        <f>'2020-076-01-07 - SO-01-07...'!J32</f>
        <v>0</v>
      </c>
      <c r="AH62" s="123"/>
      <c r="AI62" s="123"/>
      <c r="AJ62" s="123"/>
      <c r="AK62" s="123"/>
      <c r="AL62" s="123"/>
      <c r="AM62" s="123"/>
      <c r="AN62" s="125">
        <f>SUM(AG62,AT62)</f>
        <v>0</v>
      </c>
      <c r="AO62" s="123"/>
      <c r="AP62" s="123"/>
      <c r="AQ62" s="126" t="s">
        <v>85</v>
      </c>
      <c r="AR62" s="63"/>
      <c r="AS62" s="127">
        <v>0</v>
      </c>
      <c r="AT62" s="128">
        <f>ROUND(SUM(AV62:AW62),2)</f>
        <v>0</v>
      </c>
      <c r="AU62" s="129">
        <f>'2020-076-01-07 - SO-01-07...'!P93</f>
        <v>0</v>
      </c>
      <c r="AV62" s="128">
        <f>'2020-076-01-07 - SO-01-07...'!J35</f>
        <v>0</v>
      </c>
      <c r="AW62" s="128">
        <f>'2020-076-01-07 - SO-01-07...'!J36</f>
        <v>0</v>
      </c>
      <c r="AX62" s="128">
        <f>'2020-076-01-07 - SO-01-07...'!J37</f>
        <v>0</v>
      </c>
      <c r="AY62" s="128">
        <f>'2020-076-01-07 - SO-01-07...'!J38</f>
        <v>0</v>
      </c>
      <c r="AZ62" s="128">
        <f>'2020-076-01-07 - SO-01-07...'!F35</f>
        <v>0</v>
      </c>
      <c r="BA62" s="128">
        <f>'2020-076-01-07 - SO-01-07...'!F36</f>
        <v>0</v>
      </c>
      <c r="BB62" s="128">
        <f>'2020-076-01-07 - SO-01-07...'!F37</f>
        <v>0</v>
      </c>
      <c r="BC62" s="128">
        <f>'2020-076-01-07 - SO-01-07...'!F38</f>
        <v>0</v>
      </c>
      <c r="BD62" s="130">
        <f>'2020-076-01-07 - SO-01-07...'!F39</f>
        <v>0</v>
      </c>
      <c r="BE62" s="4"/>
      <c r="BT62" s="131" t="s">
        <v>81</v>
      </c>
      <c r="BV62" s="131" t="s">
        <v>74</v>
      </c>
      <c r="BW62" s="131" t="s">
        <v>104</v>
      </c>
      <c r="BX62" s="131" t="s">
        <v>80</v>
      </c>
      <c r="CL62" s="131" t="s">
        <v>19</v>
      </c>
    </row>
    <row r="63" s="4" customFormat="1" ht="23.25" customHeight="1">
      <c r="A63" s="122" t="s">
        <v>82</v>
      </c>
      <c r="B63" s="61"/>
      <c r="C63" s="123"/>
      <c r="D63" s="123"/>
      <c r="E63" s="124" t="s">
        <v>105</v>
      </c>
      <c r="F63" s="124"/>
      <c r="G63" s="124"/>
      <c r="H63" s="124"/>
      <c r="I63" s="124"/>
      <c r="J63" s="123"/>
      <c r="K63" s="124" t="s">
        <v>106</v>
      </c>
      <c r="L63" s="124"/>
      <c r="M63" s="124"/>
      <c r="N63" s="124"/>
      <c r="O63" s="124"/>
      <c r="P63" s="124"/>
      <c r="Q63" s="124"/>
      <c r="R63" s="124"/>
      <c r="S63" s="124"/>
      <c r="T63" s="124"/>
      <c r="U63" s="124"/>
      <c r="V63" s="124"/>
      <c r="W63" s="124"/>
      <c r="X63" s="124"/>
      <c r="Y63" s="124"/>
      <c r="Z63" s="124"/>
      <c r="AA63" s="124"/>
      <c r="AB63" s="124"/>
      <c r="AC63" s="124"/>
      <c r="AD63" s="124"/>
      <c r="AE63" s="124"/>
      <c r="AF63" s="124"/>
      <c r="AG63" s="125">
        <f>'2020-076-01-08 - SO-01-08...'!J32</f>
        <v>0</v>
      </c>
      <c r="AH63" s="123"/>
      <c r="AI63" s="123"/>
      <c r="AJ63" s="123"/>
      <c r="AK63" s="123"/>
      <c r="AL63" s="123"/>
      <c r="AM63" s="123"/>
      <c r="AN63" s="125">
        <f>SUM(AG63,AT63)</f>
        <v>0</v>
      </c>
      <c r="AO63" s="123"/>
      <c r="AP63" s="123"/>
      <c r="AQ63" s="126" t="s">
        <v>85</v>
      </c>
      <c r="AR63" s="63"/>
      <c r="AS63" s="127">
        <v>0</v>
      </c>
      <c r="AT63" s="128">
        <f>ROUND(SUM(AV63:AW63),2)</f>
        <v>0</v>
      </c>
      <c r="AU63" s="129">
        <f>'2020-076-01-08 - SO-01-08...'!P97</f>
        <v>0</v>
      </c>
      <c r="AV63" s="128">
        <f>'2020-076-01-08 - SO-01-08...'!J35</f>
        <v>0</v>
      </c>
      <c r="AW63" s="128">
        <f>'2020-076-01-08 - SO-01-08...'!J36</f>
        <v>0</v>
      </c>
      <c r="AX63" s="128">
        <f>'2020-076-01-08 - SO-01-08...'!J37</f>
        <v>0</v>
      </c>
      <c r="AY63" s="128">
        <f>'2020-076-01-08 - SO-01-08...'!J38</f>
        <v>0</v>
      </c>
      <c r="AZ63" s="128">
        <f>'2020-076-01-08 - SO-01-08...'!F35</f>
        <v>0</v>
      </c>
      <c r="BA63" s="128">
        <f>'2020-076-01-08 - SO-01-08...'!F36</f>
        <v>0</v>
      </c>
      <c r="BB63" s="128">
        <f>'2020-076-01-08 - SO-01-08...'!F37</f>
        <v>0</v>
      </c>
      <c r="BC63" s="128">
        <f>'2020-076-01-08 - SO-01-08...'!F38</f>
        <v>0</v>
      </c>
      <c r="BD63" s="130">
        <f>'2020-076-01-08 - SO-01-08...'!F39</f>
        <v>0</v>
      </c>
      <c r="BE63" s="4"/>
      <c r="BT63" s="131" t="s">
        <v>81</v>
      </c>
      <c r="BV63" s="131" t="s">
        <v>74</v>
      </c>
      <c r="BW63" s="131" t="s">
        <v>107</v>
      </c>
      <c r="BX63" s="131" t="s">
        <v>80</v>
      </c>
      <c r="CL63" s="131" t="s">
        <v>19</v>
      </c>
    </row>
    <row r="64" s="4" customFormat="1" ht="23.25" customHeight="1">
      <c r="A64" s="122" t="s">
        <v>82</v>
      </c>
      <c r="B64" s="61"/>
      <c r="C64" s="123"/>
      <c r="D64" s="123"/>
      <c r="E64" s="124" t="s">
        <v>108</v>
      </c>
      <c r="F64" s="124"/>
      <c r="G64" s="124"/>
      <c r="H64" s="124"/>
      <c r="I64" s="124"/>
      <c r="J64" s="123"/>
      <c r="K64" s="124" t="s">
        <v>109</v>
      </c>
      <c r="L64" s="124"/>
      <c r="M64" s="124"/>
      <c r="N64" s="124"/>
      <c r="O64" s="124"/>
      <c r="P64" s="124"/>
      <c r="Q64" s="124"/>
      <c r="R64" s="124"/>
      <c r="S64" s="124"/>
      <c r="T64" s="124"/>
      <c r="U64" s="124"/>
      <c r="V64" s="124"/>
      <c r="W64" s="124"/>
      <c r="X64" s="124"/>
      <c r="Y64" s="124"/>
      <c r="Z64" s="124"/>
      <c r="AA64" s="124"/>
      <c r="AB64" s="124"/>
      <c r="AC64" s="124"/>
      <c r="AD64" s="124"/>
      <c r="AE64" s="124"/>
      <c r="AF64" s="124"/>
      <c r="AG64" s="125">
        <f>'2020-076-01-09 - SO-01-09...'!J32</f>
        <v>0</v>
      </c>
      <c r="AH64" s="123"/>
      <c r="AI64" s="123"/>
      <c r="AJ64" s="123"/>
      <c r="AK64" s="123"/>
      <c r="AL64" s="123"/>
      <c r="AM64" s="123"/>
      <c r="AN64" s="125">
        <f>SUM(AG64,AT64)</f>
        <v>0</v>
      </c>
      <c r="AO64" s="123"/>
      <c r="AP64" s="123"/>
      <c r="AQ64" s="126" t="s">
        <v>85</v>
      </c>
      <c r="AR64" s="63"/>
      <c r="AS64" s="127">
        <v>0</v>
      </c>
      <c r="AT64" s="128">
        <f>ROUND(SUM(AV64:AW64),2)</f>
        <v>0</v>
      </c>
      <c r="AU64" s="129">
        <f>'2020-076-01-09 - SO-01-09...'!P89</f>
        <v>0</v>
      </c>
      <c r="AV64" s="128">
        <f>'2020-076-01-09 - SO-01-09...'!J35</f>
        <v>0</v>
      </c>
      <c r="AW64" s="128">
        <f>'2020-076-01-09 - SO-01-09...'!J36</f>
        <v>0</v>
      </c>
      <c r="AX64" s="128">
        <f>'2020-076-01-09 - SO-01-09...'!J37</f>
        <v>0</v>
      </c>
      <c r="AY64" s="128">
        <f>'2020-076-01-09 - SO-01-09...'!J38</f>
        <v>0</v>
      </c>
      <c r="AZ64" s="128">
        <f>'2020-076-01-09 - SO-01-09...'!F35</f>
        <v>0</v>
      </c>
      <c r="BA64" s="128">
        <f>'2020-076-01-09 - SO-01-09...'!F36</f>
        <v>0</v>
      </c>
      <c r="BB64" s="128">
        <f>'2020-076-01-09 - SO-01-09...'!F37</f>
        <v>0</v>
      </c>
      <c r="BC64" s="128">
        <f>'2020-076-01-09 - SO-01-09...'!F38</f>
        <v>0</v>
      </c>
      <c r="BD64" s="130">
        <f>'2020-076-01-09 - SO-01-09...'!F39</f>
        <v>0</v>
      </c>
      <c r="BE64" s="4"/>
      <c r="BT64" s="131" t="s">
        <v>81</v>
      </c>
      <c r="BV64" s="131" t="s">
        <v>74</v>
      </c>
      <c r="BW64" s="131" t="s">
        <v>110</v>
      </c>
      <c r="BX64" s="131" t="s">
        <v>80</v>
      </c>
      <c r="CL64" s="131" t="s">
        <v>19</v>
      </c>
    </row>
    <row r="65" s="4" customFormat="1" ht="23.25" customHeight="1">
      <c r="A65" s="122" t="s">
        <v>82</v>
      </c>
      <c r="B65" s="61"/>
      <c r="C65" s="123"/>
      <c r="D65" s="123"/>
      <c r="E65" s="124" t="s">
        <v>111</v>
      </c>
      <c r="F65" s="124"/>
      <c r="G65" s="124"/>
      <c r="H65" s="124"/>
      <c r="I65" s="124"/>
      <c r="J65" s="123"/>
      <c r="K65" s="124" t="s">
        <v>112</v>
      </c>
      <c r="L65" s="124"/>
      <c r="M65" s="124"/>
      <c r="N65" s="124"/>
      <c r="O65" s="124"/>
      <c r="P65" s="124"/>
      <c r="Q65" s="124"/>
      <c r="R65" s="124"/>
      <c r="S65" s="124"/>
      <c r="T65" s="124"/>
      <c r="U65" s="124"/>
      <c r="V65" s="124"/>
      <c r="W65" s="124"/>
      <c r="X65" s="124"/>
      <c r="Y65" s="124"/>
      <c r="Z65" s="124"/>
      <c r="AA65" s="124"/>
      <c r="AB65" s="124"/>
      <c r="AC65" s="124"/>
      <c r="AD65" s="124"/>
      <c r="AE65" s="124"/>
      <c r="AF65" s="124"/>
      <c r="AG65" s="125">
        <f>'2020-076-01-10 - SO-01-10...'!J32</f>
        <v>0</v>
      </c>
      <c r="AH65" s="123"/>
      <c r="AI65" s="123"/>
      <c r="AJ65" s="123"/>
      <c r="AK65" s="123"/>
      <c r="AL65" s="123"/>
      <c r="AM65" s="123"/>
      <c r="AN65" s="125">
        <f>SUM(AG65,AT65)</f>
        <v>0</v>
      </c>
      <c r="AO65" s="123"/>
      <c r="AP65" s="123"/>
      <c r="AQ65" s="126" t="s">
        <v>85</v>
      </c>
      <c r="AR65" s="63"/>
      <c r="AS65" s="127">
        <v>0</v>
      </c>
      <c r="AT65" s="128">
        <f>ROUND(SUM(AV65:AW65),2)</f>
        <v>0</v>
      </c>
      <c r="AU65" s="129">
        <f>'2020-076-01-10 - SO-01-10...'!P88</f>
        <v>0</v>
      </c>
      <c r="AV65" s="128">
        <f>'2020-076-01-10 - SO-01-10...'!J35</f>
        <v>0</v>
      </c>
      <c r="AW65" s="128">
        <f>'2020-076-01-10 - SO-01-10...'!J36</f>
        <v>0</v>
      </c>
      <c r="AX65" s="128">
        <f>'2020-076-01-10 - SO-01-10...'!J37</f>
        <v>0</v>
      </c>
      <c r="AY65" s="128">
        <f>'2020-076-01-10 - SO-01-10...'!J38</f>
        <v>0</v>
      </c>
      <c r="AZ65" s="128">
        <f>'2020-076-01-10 - SO-01-10...'!F35</f>
        <v>0</v>
      </c>
      <c r="BA65" s="128">
        <f>'2020-076-01-10 - SO-01-10...'!F36</f>
        <v>0</v>
      </c>
      <c r="BB65" s="128">
        <f>'2020-076-01-10 - SO-01-10...'!F37</f>
        <v>0</v>
      </c>
      <c r="BC65" s="128">
        <f>'2020-076-01-10 - SO-01-10...'!F38</f>
        <v>0</v>
      </c>
      <c r="BD65" s="130">
        <f>'2020-076-01-10 - SO-01-10...'!F39</f>
        <v>0</v>
      </c>
      <c r="BE65" s="4"/>
      <c r="BT65" s="131" t="s">
        <v>81</v>
      </c>
      <c r="BV65" s="131" t="s">
        <v>74</v>
      </c>
      <c r="BW65" s="131" t="s">
        <v>113</v>
      </c>
      <c r="BX65" s="131" t="s">
        <v>80</v>
      </c>
      <c r="CL65" s="131" t="s">
        <v>19</v>
      </c>
    </row>
    <row r="66" s="4" customFormat="1" ht="23.25" customHeight="1">
      <c r="A66" s="122" t="s">
        <v>82</v>
      </c>
      <c r="B66" s="61"/>
      <c r="C66" s="123"/>
      <c r="D66" s="123"/>
      <c r="E66" s="124" t="s">
        <v>114</v>
      </c>
      <c r="F66" s="124"/>
      <c r="G66" s="124"/>
      <c r="H66" s="124"/>
      <c r="I66" s="124"/>
      <c r="J66" s="123"/>
      <c r="K66" s="124" t="s">
        <v>115</v>
      </c>
      <c r="L66" s="124"/>
      <c r="M66" s="124"/>
      <c r="N66" s="124"/>
      <c r="O66" s="124"/>
      <c r="P66" s="124"/>
      <c r="Q66" s="124"/>
      <c r="R66" s="124"/>
      <c r="S66" s="124"/>
      <c r="T66" s="124"/>
      <c r="U66" s="124"/>
      <c r="V66" s="124"/>
      <c r="W66" s="124"/>
      <c r="X66" s="124"/>
      <c r="Y66" s="124"/>
      <c r="Z66" s="124"/>
      <c r="AA66" s="124"/>
      <c r="AB66" s="124"/>
      <c r="AC66" s="124"/>
      <c r="AD66" s="124"/>
      <c r="AE66" s="124"/>
      <c r="AF66" s="124"/>
      <c r="AG66" s="125">
        <f>'2020-076-01-11 - SO-01-11...'!J32</f>
        <v>0</v>
      </c>
      <c r="AH66" s="123"/>
      <c r="AI66" s="123"/>
      <c r="AJ66" s="123"/>
      <c r="AK66" s="123"/>
      <c r="AL66" s="123"/>
      <c r="AM66" s="123"/>
      <c r="AN66" s="125">
        <f>SUM(AG66,AT66)</f>
        <v>0</v>
      </c>
      <c r="AO66" s="123"/>
      <c r="AP66" s="123"/>
      <c r="AQ66" s="126" t="s">
        <v>85</v>
      </c>
      <c r="AR66" s="63"/>
      <c r="AS66" s="127">
        <v>0</v>
      </c>
      <c r="AT66" s="128">
        <f>ROUND(SUM(AV66:AW66),2)</f>
        <v>0</v>
      </c>
      <c r="AU66" s="129">
        <f>'2020-076-01-11 - SO-01-11...'!P89</f>
        <v>0</v>
      </c>
      <c r="AV66" s="128">
        <f>'2020-076-01-11 - SO-01-11...'!J35</f>
        <v>0</v>
      </c>
      <c r="AW66" s="128">
        <f>'2020-076-01-11 - SO-01-11...'!J36</f>
        <v>0</v>
      </c>
      <c r="AX66" s="128">
        <f>'2020-076-01-11 - SO-01-11...'!J37</f>
        <v>0</v>
      </c>
      <c r="AY66" s="128">
        <f>'2020-076-01-11 - SO-01-11...'!J38</f>
        <v>0</v>
      </c>
      <c r="AZ66" s="128">
        <f>'2020-076-01-11 - SO-01-11...'!F35</f>
        <v>0</v>
      </c>
      <c r="BA66" s="128">
        <f>'2020-076-01-11 - SO-01-11...'!F36</f>
        <v>0</v>
      </c>
      <c r="BB66" s="128">
        <f>'2020-076-01-11 - SO-01-11...'!F37</f>
        <v>0</v>
      </c>
      <c r="BC66" s="128">
        <f>'2020-076-01-11 - SO-01-11...'!F38</f>
        <v>0</v>
      </c>
      <c r="BD66" s="130">
        <f>'2020-076-01-11 - SO-01-11...'!F39</f>
        <v>0</v>
      </c>
      <c r="BE66" s="4"/>
      <c r="BT66" s="131" t="s">
        <v>81</v>
      </c>
      <c r="BV66" s="131" t="s">
        <v>74</v>
      </c>
      <c r="BW66" s="131" t="s">
        <v>116</v>
      </c>
      <c r="BX66" s="131" t="s">
        <v>80</v>
      </c>
      <c r="CL66" s="131" t="s">
        <v>19</v>
      </c>
    </row>
    <row r="67" s="4" customFormat="1" ht="23.25" customHeight="1">
      <c r="A67" s="122" t="s">
        <v>82</v>
      </c>
      <c r="B67" s="61"/>
      <c r="C67" s="123"/>
      <c r="D67" s="123"/>
      <c r="E67" s="124" t="s">
        <v>117</v>
      </c>
      <c r="F67" s="124"/>
      <c r="G67" s="124"/>
      <c r="H67" s="124"/>
      <c r="I67" s="124"/>
      <c r="J67" s="123"/>
      <c r="K67" s="124" t="s">
        <v>118</v>
      </c>
      <c r="L67" s="124"/>
      <c r="M67" s="124"/>
      <c r="N67" s="124"/>
      <c r="O67" s="124"/>
      <c r="P67" s="124"/>
      <c r="Q67" s="124"/>
      <c r="R67" s="124"/>
      <c r="S67" s="124"/>
      <c r="T67" s="124"/>
      <c r="U67" s="124"/>
      <c r="V67" s="124"/>
      <c r="W67" s="124"/>
      <c r="X67" s="124"/>
      <c r="Y67" s="124"/>
      <c r="Z67" s="124"/>
      <c r="AA67" s="124"/>
      <c r="AB67" s="124"/>
      <c r="AC67" s="124"/>
      <c r="AD67" s="124"/>
      <c r="AE67" s="124"/>
      <c r="AF67" s="124"/>
      <c r="AG67" s="125">
        <f>'2020-076-01-12 - SO-01-12...'!J32</f>
        <v>0</v>
      </c>
      <c r="AH67" s="123"/>
      <c r="AI67" s="123"/>
      <c r="AJ67" s="123"/>
      <c r="AK67" s="123"/>
      <c r="AL67" s="123"/>
      <c r="AM67" s="123"/>
      <c r="AN67" s="125">
        <f>SUM(AG67,AT67)</f>
        <v>0</v>
      </c>
      <c r="AO67" s="123"/>
      <c r="AP67" s="123"/>
      <c r="AQ67" s="126" t="s">
        <v>85</v>
      </c>
      <c r="AR67" s="63"/>
      <c r="AS67" s="127">
        <v>0</v>
      </c>
      <c r="AT67" s="128">
        <f>ROUND(SUM(AV67:AW67),2)</f>
        <v>0</v>
      </c>
      <c r="AU67" s="129">
        <f>'2020-076-01-12 - SO-01-12...'!P90</f>
        <v>0</v>
      </c>
      <c r="AV67" s="128">
        <f>'2020-076-01-12 - SO-01-12...'!J35</f>
        <v>0</v>
      </c>
      <c r="AW67" s="128">
        <f>'2020-076-01-12 - SO-01-12...'!J36</f>
        <v>0</v>
      </c>
      <c r="AX67" s="128">
        <f>'2020-076-01-12 - SO-01-12...'!J37</f>
        <v>0</v>
      </c>
      <c r="AY67" s="128">
        <f>'2020-076-01-12 - SO-01-12...'!J38</f>
        <v>0</v>
      </c>
      <c r="AZ67" s="128">
        <f>'2020-076-01-12 - SO-01-12...'!F35</f>
        <v>0</v>
      </c>
      <c r="BA67" s="128">
        <f>'2020-076-01-12 - SO-01-12...'!F36</f>
        <v>0</v>
      </c>
      <c r="BB67" s="128">
        <f>'2020-076-01-12 - SO-01-12...'!F37</f>
        <v>0</v>
      </c>
      <c r="BC67" s="128">
        <f>'2020-076-01-12 - SO-01-12...'!F38</f>
        <v>0</v>
      </c>
      <c r="BD67" s="130">
        <f>'2020-076-01-12 - SO-01-12...'!F39</f>
        <v>0</v>
      </c>
      <c r="BE67" s="4"/>
      <c r="BT67" s="131" t="s">
        <v>81</v>
      </c>
      <c r="BV67" s="131" t="s">
        <v>74</v>
      </c>
      <c r="BW67" s="131" t="s">
        <v>119</v>
      </c>
      <c r="BX67" s="131" t="s">
        <v>80</v>
      </c>
      <c r="CL67" s="131" t="s">
        <v>19</v>
      </c>
    </row>
    <row r="68" s="7" customFormat="1" ht="24.75" customHeight="1">
      <c r="A68" s="7"/>
      <c r="B68" s="109"/>
      <c r="C68" s="110"/>
      <c r="D68" s="111" t="s">
        <v>120</v>
      </c>
      <c r="E68" s="111"/>
      <c r="F68" s="111"/>
      <c r="G68" s="111"/>
      <c r="H68" s="111"/>
      <c r="I68" s="112"/>
      <c r="J68" s="111" t="s">
        <v>121</v>
      </c>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3">
        <f>ROUND(SUM(AG69:AG72),2)</f>
        <v>0</v>
      </c>
      <c r="AH68" s="112"/>
      <c r="AI68" s="112"/>
      <c r="AJ68" s="112"/>
      <c r="AK68" s="112"/>
      <c r="AL68" s="112"/>
      <c r="AM68" s="112"/>
      <c r="AN68" s="114">
        <f>SUM(AG68,AT68)</f>
        <v>0</v>
      </c>
      <c r="AO68" s="112"/>
      <c r="AP68" s="112"/>
      <c r="AQ68" s="115" t="s">
        <v>78</v>
      </c>
      <c r="AR68" s="116"/>
      <c r="AS68" s="117">
        <f>ROUND(SUM(AS69:AS72),2)</f>
        <v>0</v>
      </c>
      <c r="AT68" s="118">
        <f>ROUND(SUM(AV68:AW68),2)</f>
        <v>0</v>
      </c>
      <c r="AU68" s="119">
        <f>ROUND(SUM(AU69:AU72),5)</f>
        <v>0</v>
      </c>
      <c r="AV68" s="118">
        <f>ROUND(AZ68*L29,2)</f>
        <v>0</v>
      </c>
      <c r="AW68" s="118">
        <f>ROUND(BA68*L30,2)</f>
        <v>0</v>
      </c>
      <c r="AX68" s="118">
        <f>ROUND(BB68*L29,2)</f>
        <v>0</v>
      </c>
      <c r="AY68" s="118">
        <f>ROUND(BC68*L30,2)</f>
        <v>0</v>
      </c>
      <c r="AZ68" s="118">
        <f>ROUND(SUM(AZ69:AZ72),2)</f>
        <v>0</v>
      </c>
      <c r="BA68" s="118">
        <f>ROUND(SUM(BA69:BA72),2)</f>
        <v>0</v>
      </c>
      <c r="BB68" s="118">
        <f>ROUND(SUM(BB69:BB72),2)</f>
        <v>0</v>
      </c>
      <c r="BC68" s="118">
        <f>ROUND(SUM(BC69:BC72),2)</f>
        <v>0</v>
      </c>
      <c r="BD68" s="120">
        <f>ROUND(SUM(BD69:BD72),2)</f>
        <v>0</v>
      </c>
      <c r="BE68" s="7"/>
      <c r="BS68" s="121" t="s">
        <v>71</v>
      </c>
      <c r="BT68" s="121" t="s">
        <v>79</v>
      </c>
      <c r="BU68" s="121" t="s">
        <v>73</v>
      </c>
      <c r="BV68" s="121" t="s">
        <v>74</v>
      </c>
      <c r="BW68" s="121" t="s">
        <v>122</v>
      </c>
      <c r="BX68" s="121" t="s">
        <v>5</v>
      </c>
      <c r="CL68" s="121" t="s">
        <v>19</v>
      </c>
      <c r="CM68" s="121" t="s">
        <v>81</v>
      </c>
    </row>
    <row r="69" s="4" customFormat="1" ht="23.25" customHeight="1">
      <c r="A69" s="122" t="s">
        <v>82</v>
      </c>
      <c r="B69" s="61"/>
      <c r="C69" s="123"/>
      <c r="D69" s="123"/>
      <c r="E69" s="124" t="s">
        <v>123</v>
      </c>
      <c r="F69" s="124"/>
      <c r="G69" s="124"/>
      <c r="H69" s="124"/>
      <c r="I69" s="124"/>
      <c r="J69" s="123"/>
      <c r="K69" s="124" t="s">
        <v>124</v>
      </c>
      <c r="L69" s="124"/>
      <c r="M69" s="124"/>
      <c r="N69" s="124"/>
      <c r="O69" s="124"/>
      <c r="P69" s="124"/>
      <c r="Q69" s="124"/>
      <c r="R69" s="124"/>
      <c r="S69" s="124"/>
      <c r="T69" s="124"/>
      <c r="U69" s="124"/>
      <c r="V69" s="124"/>
      <c r="W69" s="124"/>
      <c r="X69" s="124"/>
      <c r="Y69" s="124"/>
      <c r="Z69" s="124"/>
      <c r="AA69" s="124"/>
      <c r="AB69" s="124"/>
      <c r="AC69" s="124"/>
      <c r="AD69" s="124"/>
      <c r="AE69" s="124"/>
      <c r="AF69" s="124"/>
      <c r="AG69" s="125">
        <f>'2020-076-02-01 - SO-02 - ...'!J32</f>
        <v>0</v>
      </c>
      <c r="AH69" s="123"/>
      <c r="AI69" s="123"/>
      <c r="AJ69" s="123"/>
      <c r="AK69" s="123"/>
      <c r="AL69" s="123"/>
      <c r="AM69" s="123"/>
      <c r="AN69" s="125">
        <f>SUM(AG69,AT69)</f>
        <v>0</v>
      </c>
      <c r="AO69" s="123"/>
      <c r="AP69" s="123"/>
      <c r="AQ69" s="126" t="s">
        <v>85</v>
      </c>
      <c r="AR69" s="63"/>
      <c r="AS69" s="127">
        <v>0</v>
      </c>
      <c r="AT69" s="128">
        <f>ROUND(SUM(AV69:AW69),2)</f>
        <v>0</v>
      </c>
      <c r="AU69" s="129">
        <f>'2020-076-02-01 - SO-02 - ...'!P91</f>
        <v>0</v>
      </c>
      <c r="AV69" s="128">
        <f>'2020-076-02-01 - SO-02 - ...'!J35</f>
        <v>0</v>
      </c>
      <c r="AW69" s="128">
        <f>'2020-076-02-01 - SO-02 - ...'!J36</f>
        <v>0</v>
      </c>
      <c r="AX69" s="128">
        <f>'2020-076-02-01 - SO-02 - ...'!J37</f>
        <v>0</v>
      </c>
      <c r="AY69" s="128">
        <f>'2020-076-02-01 - SO-02 - ...'!J38</f>
        <v>0</v>
      </c>
      <c r="AZ69" s="128">
        <f>'2020-076-02-01 - SO-02 - ...'!F35</f>
        <v>0</v>
      </c>
      <c r="BA69" s="128">
        <f>'2020-076-02-01 - SO-02 - ...'!F36</f>
        <v>0</v>
      </c>
      <c r="BB69" s="128">
        <f>'2020-076-02-01 - SO-02 - ...'!F37</f>
        <v>0</v>
      </c>
      <c r="BC69" s="128">
        <f>'2020-076-02-01 - SO-02 - ...'!F38</f>
        <v>0</v>
      </c>
      <c r="BD69" s="130">
        <f>'2020-076-02-01 - SO-02 - ...'!F39</f>
        <v>0</v>
      </c>
      <c r="BE69" s="4"/>
      <c r="BT69" s="131" t="s">
        <v>81</v>
      </c>
      <c r="BV69" s="131" t="s">
        <v>74</v>
      </c>
      <c r="BW69" s="131" t="s">
        <v>125</v>
      </c>
      <c r="BX69" s="131" t="s">
        <v>122</v>
      </c>
      <c r="CL69" s="131" t="s">
        <v>19</v>
      </c>
    </row>
    <row r="70" s="4" customFormat="1" ht="23.25" customHeight="1">
      <c r="A70" s="122" t="s">
        <v>82</v>
      </c>
      <c r="B70" s="61"/>
      <c r="C70" s="123"/>
      <c r="D70" s="123"/>
      <c r="E70" s="124" t="s">
        <v>126</v>
      </c>
      <c r="F70" s="124"/>
      <c r="G70" s="124"/>
      <c r="H70" s="124"/>
      <c r="I70" s="124"/>
      <c r="J70" s="123"/>
      <c r="K70" s="124" t="s">
        <v>121</v>
      </c>
      <c r="L70" s="124"/>
      <c r="M70" s="124"/>
      <c r="N70" s="124"/>
      <c r="O70" s="124"/>
      <c r="P70" s="124"/>
      <c r="Q70" s="124"/>
      <c r="R70" s="124"/>
      <c r="S70" s="124"/>
      <c r="T70" s="124"/>
      <c r="U70" s="124"/>
      <c r="V70" s="124"/>
      <c r="W70" s="124"/>
      <c r="X70" s="124"/>
      <c r="Y70" s="124"/>
      <c r="Z70" s="124"/>
      <c r="AA70" s="124"/>
      <c r="AB70" s="124"/>
      <c r="AC70" s="124"/>
      <c r="AD70" s="124"/>
      <c r="AE70" s="124"/>
      <c r="AF70" s="124"/>
      <c r="AG70" s="125">
        <f>'2020-076-02-02 - SO-02 - ...'!J32</f>
        <v>0</v>
      </c>
      <c r="AH70" s="123"/>
      <c r="AI70" s="123"/>
      <c r="AJ70" s="123"/>
      <c r="AK70" s="123"/>
      <c r="AL70" s="123"/>
      <c r="AM70" s="123"/>
      <c r="AN70" s="125">
        <f>SUM(AG70,AT70)</f>
        <v>0</v>
      </c>
      <c r="AO70" s="123"/>
      <c r="AP70" s="123"/>
      <c r="AQ70" s="126" t="s">
        <v>85</v>
      </c>
      <c r="AR70" s="63"/>
      <c r="AS70" s="127">
        <v>0</v>
      </c>
      <c r="AT70" s="128">
        <f>ROUND(SUM(AV70:AW70),2)</f>
        <v>0</v>
      </c>
      <c r="AU70" s="129">
        <f>'2020-076-02-02 - SO-02 - ...'!P87</f>
        <v>0</v>
      </c>
      <c r="AV70" s="128">
        <f>'2020-076-02-02 - SO-02 - ...'!J35</f>
        <v>0</v>
      </c>
      <c r="AW70" s="128">
        <f>'2020-076-02-02 - SO-02 - ...'!J36</f>
        <v>0</v>
      </c>
      <c r="AX70" s="128">
        <f>'2020-076-02-02 - SO-02 - ...'!J37</f>
        <v>0</v>
      </c>
      <c r="AY70" s="128">
        <f>'2020-076-02-02 - SO-02 - ...'!J38</f>
        <v>0</v>
      </c>
      <c r="AZ70" s="128">
        <f>'2020-076-02-02 - SO-02 - ...'!F35</f>
        <v>0</v>
      </c>
      <c r="BA70" s="128">
        <f>'2020-076-02-02 - SO-02 - ...'!F36</f>
        <v>0</v>
      </c>
      <c r="BB70" s="128">
        <f>'2020-076-02-02 - SO-02 - ...'!F37</f>
        <v>0</v>
      </c>
      <c r="BC70" s="128">
        <f>'2020-076-02-02 - SO-02 - ...'!F38</f>
        <v>0</v>
      </c>
      <c r="BD70" s="130">
        <f>'2020-076-02-02 - SO-02 - ...'!F39</f>
        <v>0</v>
      </c>
      <c r="BE70" s="4"/>
      <c r="BT70" s="131" t="s">
        <v>81</v>
      </c>
      <c r="BV70" s="131" t="s">
        <v>74</v>
      </c>
      <c r="BW70" s="131" t="s">
        <v>127</v>
      </c>
      <c r="BX70" s="131" t="s">
        <v>122</v>
      </c>
      <c r="CL70" s="131" t="s">
        <v>19</v>
      </c>
    </row>
    <row r="71" s="4" customFormat="1" ht="23.25" customHeight="1">
      <c r="A71" s="122" t="s">
        <v>82</v>
      </c>
      <c r="B71" s="61"/>
      <c r="C71" s="123"/>
      <c r="D71" s="123"/>
      <c r="E71" s="124" t="s">
        <v>128</v>
      </c>
      <c r="F71" s="124"/>
      <c r="G71" s="124"/>
      <c r="H71" s="124"/>
      <c r="I71" s="124"/>
      <c r="J71" s="123"/>
      <c r="K71" s="124" t="s">
        <v>129</v>
      </c>
      <c r="L71" s="124"/>
      <c r="M71" s="124"/>
      <c r="N71" s="124"/>
      <c r="O71" s="124"/>
      <c r="P71" s="124"/>
      <c r="Q71" s="124"/>
      <c r="R71" s="124"/>
      <c r="S71" s="124"/>
      <c r="T71" s="124"/>
      <c r="U71" s="124"/>
      <c r="V71" s="124"/>
      <c r="W71" s="124"/>
      <c r="X71" s="124"/>
      <c r="Y71" s="124"/>
      <c r="Z71" s="124"/>
      <c r="AA71" s="124"/>
      <c r="AB71" s="124"/>
      <c r="AC71" s="124"/>
      <c r="AD71" s="124"/>
      <c r="AE71" s="124"/>
      <c r="AF71" s="124"/>
      <c r="AG71" s="125">
        <f>'2020-076-02-03 - SO-02 - ...'!J32</f>
        <v>0</v>
      </c>
      <c r="AH71" s="123"/>
      <c r="AI71" s="123"/>
      <c r="AJ71" s="123"/>
      <c r="AK71" s="123"/>
      <c r="AL71" s="123"/>
      <c r="AM71" s="123"/>
      <c r="AN71" s="125">
        <f>SUM(AG71,AT71)</f>
        <v>0</v>
      </c>
      <c r="AO71" s="123"/>
      <c r="AP71" s="123"/>
      <c r="AQ71" s="126" t="s">
        <v>85</v>
      </c>
      <c r="AR71" s="63"/>
      <c r="AS71" s="127">
        <v>0</v>
      </c>
      <c r="AT71" s="128">
        <f>ROUND(SUM(AV71:AW71),2)</f>
        <v>0</v>
      </c>
      <c r="AU71" s="129">
        <f>'2020-076-02-03 - SO-02 - ...'!P87</f>
        <v>0</v>
      </c>
      <c r="AV71" s="128">
        <f>'2020-076-02-03 - SO-02 - ...'!J35</f>
        <v>0</v>
      </c>
      <c r="AW71" s="128">
        <f>'2020-076-02-03 - SO-02 - ...'!J36</f>
        <v>0</v>
      </c>
      <c r="AX71" s="128">
        <f>'2020-076-02-03 - SO-02 - ...'!J37</f>
        <v>0</v>
      </c>
      <c r="AY71" s="128">
        <f>'2020-076-02-03 - SO-02 - ...'!J38</f>
        <v>0</v>
      </c>
      <c r="AZ71" s="128">
        <f>'2020-076-02-03 - SO-02 - ...'!F35</f>
        <v>0</v>
      </c>
      <c r="BA71" s="128">
        <f>'2020-076-02-03 - SO-02 - ...'!F36</f>
        <v>0</v>
      </c>
      <c r="BB71" s="128">
        <f>'2020-076-02-03 - SO-02 - ...'!F37</f>
        <v>0</v>
      </c>
      <c r="BC71" s="128">
        <f>'2020-076-02-03 - SO-02 - ...'!F38</f>
        <v>0</v>
      </c>
      <c r="BD71" s="130">
        <f>'2020-076-02-03 - SO-02 - ...'!F39</f>
        <v>0</v>
      </c>
      <c r="BE71" s="4"/>
      <c r="BT71" s="131" t="s">
        <v>81</v>
      </c>
      <c r="BV71" s="131" t="s">
        <v>74</v>
      </c>
      <c r="BW71" s="131" t="s">
        <v>130</v>
      </c>
      <c r="BX71" s="131" t="s">
        <v>122</v>
      </c>
      <c r="CL71" s="131" t="s">
        <v>19</v>
      </c>
    </row>
    <row r="72" s="4" customFormat="1" ht="23.25" customHeight="1">
      <c r="A72" s="122" t="s">
        <v>82</v>
      </c>
      <c r="B72" s="61"/>
      <c r="C72" s="123"/>
      <c r="D72" s="123"/>
      <c r="E72" s="124" t="s">
        <v>131</v>
      </c>
      <c r="F72" s="124"/>
      <c r="G72" s="124"/>
      <c r="H72" s="124"/>
      <c r="I72" s="124"/>
      <c r="J72" s="123"/>
      <c r="K72" s="124" t="s">
        <v>132</v>
      </c>
      <c r="L72" s="124"/>
      <c r="M72" s="124"/>
      <c r="N72" s="124"/>
      <c r="O72" s="124"/>
      <c r="P72" s="124"/>
      <c r="Q72" s="124"/>
      <c r="R72" s="124"/>
      <c r="S72" s="124"/>
      <c r="T72" s="124"/>
      <c r="U72" s="124"/>
      <c r="V72" s="124"/>
      <c r="W72" s="124"/>
      <c r="X72" s="124"/>
      <c r="Y72" s="124"/>
      <c r="Z72" s="124"/>
      <c r="AA72" s="124"/>
      <c r="AB72" s="124"/>
      <c r="AC72" s="124"/>
      <c r="AD72" s="124"/>
      <c r="AE72" s="124"/>
      <c r="AF72" s="124"/>
      <c r="AG72" s="125">
        <f>'2020-076-02-04 - SO-02 - ...'!J32</f>
        <v>0</v>
      </c>
      <c r="AH72" s="123"/>
      <c r="AI72" s="123"/>
      <c r="AJ72" s="123"/>
      <c r="AK72" s="123"/>
      <c r="AL72" s="123"/>
      <c r="AM72" s="123"/>
      <c r="AN72" s="125">
        <f>SUM(AG72,AT72)</f>
        <v>0</v>
      </c>
      <c r="AO72" s="123"/>
      <c r="AP72" s="123"/>
      <c r="AQ72" s="126" t="s">
        <v>85</v>
      </c>
      <c r="AR72" s="63"/>
      <c r="AS72" s="127">
        <v>0</v>
      </c>
      <c r="AT72" s="128">
        <f>ROUND(SUM(AV72:AW72),2)</f>
        <v>0</v>
      </c>
      <c r="AU72" s="129">
        <f>'2020-076-02-04 - SO-02 - ...'!P89</f>
        <v>0</v>
      </c>
      <c r="AV72" s="128">
        <f>'2020-076-02-04 - SO-02 - ...'!J35</f>
        <v>0</v>
      </c>
      <c r="AW72" s="128">
        <f>'2020-076-02-04 - SO-02 - ...'!J36</f>
        <v>0</v>
      </c>
      <c r="AX72" s="128">
        <f>'2020-076-02-04 - SO-02 - ...'!J37</f>
        <v>0</v>
      </c>
      <c r="AY72" s="128">
        <f>'2020-076-02-04 - SO-02 - ...'!J38</f>
        <v>0</v>
      </c>
      <c r="AZ72" s="128">
        <f>'2020-076-02-04 - SO-02 - ...'!F35</f>
        <v>0</v>
      </c>
      <c r="BA72" s="128">
        <f>'2020-076-02-04 - SO-02 - ...'!F36</f>
        <v>0</v>
      </c>
      <c r="BB72" s="128">
        <f>'2020-076-02-04 - SO-02 - ...'!F37</f>
        <v>0</v>
      </c>
      <c r="BC72" s="128">
        <f>'2020-076-02-04 - SO-02 - ...'!F38</f>
        <v>0</v>
      </c>
      <c r="BD72" s="130">
        <f>'2020-076-02-04 - SO-02 - ...'!F39</f>
        <v>0</v>
      </c>
      <c r="BE72" s="4"/>
      <c r="BT72" s="131" t="s">
        <v>81</v>
      </c>
      <c r="BV72" s="131" t="s">
        <v>74</v>
      </c>
      <c r="BW72" s="131" t="s">
        <v>133</v>
      </c>
      <c r="BX72" s="131" t="s">
        <v>122</v>
      </c>
      <c r="CL72" s="131" t="s">
        <v>19</v>
      </c>
    </row>
    <row r="73" s="7" customFormat="1" ht="24.75" customHeight="1">
      <c r="A73" s="7"/>
      <c r="B73" s="109"/>
      <c r="C73" s="110"/>
      <c r="D73" s="111" t="s">
        <v>134</v>
      </c>
      <c r="E73" s="111"/>
      <c r="F73" s="111"/>
      <c r="G73" s="111"/>
      <c r="H73" s="111"/>
      <c r="I73" s="112"/>
      <c r="J73" s="111" t="s">
        <v>135</v>
      </c>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3">
        <f>ROUND(SUM(AG74:AG84),2)</f>
        <v>0</v>
      </c>
      <c r="AH73" s="112"/>
      <c r="AI73" s="112"/>
      <c r="AJ73" s="112"/>
      <c r="AK73" s="112"/>
      <c r="AL73" s="112"/>
      <c r="AM73" s="112"/>
      <c r="AN73" s="114">
        <f>SUM(AG73,AT73)</f>
        <v>0</v>
      </c>
      <c r="AO73" s="112"/>
      <c r="AP73" s="112"/>
      <c r="AQ73" s="115" t="s">
        <v>78</v>
      </c>
      <c r="AR73" s="116"/>
      <c r="AS73" s="117">
        <f>ROUND(SUM(AS74:AS84),2)</f>
        <v>0</v>
      </c>
      <c r="AT73" s="118">
        <f>ROUND(SUM(AV73:AW73),2)</f>
        <v>0</v>
      </c>
      <c r="AU73" s="119">
        <f>ROUND(SUM(AU74:AU84),5)</f>
        <v>0</v>
      </c>
      <c r="AV73" s="118">
        <f>ROUND(AZ73*L29,2)</f>
        <v>0</v>
      </c>
      <c r="AW73" s="118">
        <f>ROUND(BA73*L30,2)</f>
        <v>0</v>
      </c>
      <c r="AX73" s="118">
        <f>ROUND(BB73*L29,2)</f>
        <v>0</v>
      </c>
      <c r="AY73" s="118">
        <f>ROUND(BC73*L30,2)</f>
        <v>0</v>
      </c>
      <c r="AZ73" s="118">
        <f>ROUND(SUM(AZ74:AZ84),2)</f>
        <v>0</v>
      </c>
      <c r="BA73" s="118">
        <f>ROUND(SUM(BA74:BA84),2)</f>
        <v>0</v>
      </c>
      <c r="BB73" s="118">
        <f>ROUND(SUM(BB74:BB84),2)</f>
        <v>0</v>
      </c>
      <c r="BC73" s="118">
        <f>ROUND(SUM(BC74:BC84),2)</f>
        <v>0</v>
      </c>
      <c r="BD73" s="120">
        <f>ROUND(SUM(BD74:BD84),2)</f>
        <v>0</v>
      </c>
      <c r="BE73" s="7"/>
      <c r="BS73" s="121" t="s">
        <v>71</v>
      </c>
      <c r="BT73" s="121" t="s">
        <v>79</v>
      </c>
      <c r="BU73" s="121" t="s">
        <v>73</v>
      </c>
      <c r="BV73" s="121" t="s">
        <v>74</v>
      </c>
      <c r="BW73" s="121" t="s">
        <v>136</v>
      </c>
      <c r="BX73" s="121" t="s">
        <v>5</v>
      </c>
      <c r="CL73" s="121" t="s">
        <v>19</v>
      </c>
      <c r="CM73" s="121" t="s">
        <v>81</v>
      </c>
    </row>
    <row r="74" s="4" customFormat="1" ht="23.25" customHeight="1">
      <c r="A74" s="122" t="s">
        <v>82</v>
      </c>
      <c r="B74" s="61"/>
      <c r="C74" s="123"/>
      <c r="D74" s="123"/>
      <c r="E74" s="124" t="s">
        <v>137</v>
      </c>
      <c r="F74" s="124"/>
      <c r="G74" s="124"/>
      <c r="H74" s="124"/>
      <c r="I74" s="124"/>
      <c r="J74" s="123"/>
      <c r="K74" s="124" t="s">
        <v>138</v>
      </c>
      <c r="L74" s="124"/>
      <c r="M74" s="124"/>
      <c r="N74" s="124"/>
      <c r="O74" s="124"/>
      <c r="P74" s="124"/>
      <c r="Q74" s="124"/>
      <c r="R74" s="124"/>
      <c r="S74" s="124"/>
      <c r="T74" s="124"/>
      <c r="U74" s="124"/>
      <c r="V74" s="124"/>
      <c r="W74" s="124"/>
      <c r="X74" s="124"/>
      <c r="Y74" s="124"/>
      <c r="Z74" s="124"/>
      <c r="AA74" s="124"/>
      <c r="AB74" s="124"/>
      <c r="AC74" s="124"/>
      <c r="AD74" s="124"/>
      <c r="AE74" s="124"/>
      <c r="AF74" s="124"/>
      <c r="AG74" s="125">
        <f>'2020-076-03-01 - SO-03-01...'!J32</f>
        <v>0</v>
      </c>
      <c r="AH74" s="123"/>
      <c r="AI74" s="123"/>
      <c r="AJ74" s="123"/>
      <c r="AK74" s="123"/>
      <c r="AL74" s="123"/>
      <c r="AM74" s="123"/>
      <c r="AN74" s="125">
        <f>SUM(AG74,AT74)</f>
        <v>0</v>
      </c>
      <c r="AO74" s="123"/>
      <c r="AP74" s="123"/>
      <c r="AQ74" s="126" t="s">
        <v>85</v>
      </c>
      <c r="AR74" s="63"/>
      <c r="AS74" s="127">
        <v>0</v>
      </c>
      <c r="AT74" s="128">
        <f>ROUND(SUM(AV74:AW74),2)</f>
        <v>0</v>
      </c>
      <c r="AU74" s="129">
        <f>'2020-076-03-01 - SO-03-01...'!P86</f>
        <v>0</v>
      </c>
      <c r="AV74" s="128">
        <f>'2020-076-03-01 - SO-03-01...'!J35</f>
        <v>0</v>
      </c>
      <c r="AW74" s="128">
        <f>'2020-076-03-01 - SO-03-01...'!J36</f>
        <v>0</v>
      </c>
      <c r="AX74" s="128">
        <f>'2020-076-03-01 - SO-03-01...'!J37</f>
        <v>0</v>
      </c>
      <c r="AY74" s="128">
        <f>'2020-076-03-01 - SO-03-01...'!J38</f>
        <v>0</v>
      </c>
      <c r="AZ74" s="128">
        <f>'2020-076-03-01 - SO-03-01...'!F35</f>
        <v>0</v>
      </c>
      <c r="BA74" s="128">
        <f>'2020-076-03-01 - SO-03-01...'!F36</f>
        <v>0</v>
      </c>
      <c r="BB74" s="128">
        <f>'2020-076-03-01 - SO-03-01...'!F37</f>
        <v>0</v>
      </c>
      <c r="BC74" s="128">
        <f>'2020-076-03-01 - SO-03-01...'!F38</f>
        <v>0</v>
      </c>
      <c r="BD74" s="130">
        <f>'2020-076-03-01 - SO-03-01...'!F39</f>
        <v>0</v>
      </c>
      <c r="BE74" s="4"/>
      <c r="BT74" s="131" t="s">
        <v>81</v>
      </c>
      <c r="BV74" s="131" t="s">
        <v>74</v>
      </c>
      <c r="BW74" s="131" t="s">
        <v>139</v>
      </c>
      <c r="BX74" s="131" t="s">
        <v>136</v>
      </c>
      <c r="CL74" s="131" t="s">
        <v>19</v>
      </c>
    </row>
    <row r="75" s="4" customFormat="1" ht="23.25" customHeight="1">
      <c r="A75" s="122" t="s">
        <v>82</v>
      </c>
      <c r="B75" s="61"/>
      <c r="C75" s="123"/>
      <c r="D75" s="123"/>
      <c r="E75" s="124" t="s">
        <v>140</v>
      </c>
      <c r="F75" s="124"/>
      <c r="G75" s="124"/>
      <c r="H75" s="124"/>
      <c r="I75" s="124"/>
      <c r="J75" s="123"/>
      <c r="K75" s="124" t="s">
        <v>141</v>
      </c>
      <c r="L75" s="124"/>
      <c r="M75" s="124"/>
      <c r="N75" s="124"/>
      <c r="O75" s="124"/>
      <c r="P75" s="124"/>
      <c r="Q75" s="124"/>
      <c r="R75" s="124"/>
      <c r="S75" s="124"/>
      <c r="T75" s="124"/>
      <c r="U75" s="124"/>
      <c r="V75" s="124"/>
      <c r="W75" s="124"/>
      <c r="X75" s="124"/>
      <c r="Y75" s="124"/>
      <c r="Z75" s="124"/>
      <c r="AA75" s="124"/>
      <c r="AB75" s="124"/>
      <c r="AC75" s="124"/>
      <c r="AD75" s="124"/>
      <c r="AE75" s="124"/>
      <c r="AF75" s="124"/>
      <c r="AG75" s="125">
        <f>'2020-076-03-02 - SO-03-02...'!J32</f>
        <v>0</v>
      </c>
      <c r="AH75" s="123"/>
      <c r="AI75" s="123"/>
      <c r="AJ75" s="123"/>
      <c r="AK75" s="123"/>
      <c r="AL75" s="123"/>
      <c r="AM75" s="123"/>
      <c r="AN75" s="125">
        <f>SUM(AG75,AT75)</f>
        <v>0</v>
      </c>
      <c r="AO75" s="123"/>
      <c r="AP75" s="123"/>
      <c r="AQ75" s="126" t="s">
        <v>85</v>
      </c>
      <c r="AR75" s="63"/>
      <c r="AS75" s="127">
        <v>0</v>
      </c>
      <c r="AT75" s="128">
        <f>ROUND(SUM(AV75:AW75),2)</f>
        <v>0</v>
      </c>
      <c r="AU75" s="129">
        <f>'2020-076-03-02 - SO-03-02...'!P89</f>
        <v>0</v>
      </c>
      <c r="AV75" s="128">
        <f>'2020-076-03-02 - SO-03-02...'!J35</f>
        <v>0</v>
      </c>
      <c r="AW75" s="128">
        <f>'2020-076-03-02 - SO-03-02...'!J36</f>
        <v>0</v>
      </c>
      <c r="AX75" s="128">
        <f>'2020-076-03-02 - SO-03-02...'!J37</f>
        <v>0</v>
      </c>
      <c r="AY75" s="128">
        <f>'2020-076-03-02 - SO-03-02...'!J38</f>
        <v>0</v>
      </c>
      <c r="AZ75" s="128">
        <f>'2020-076-03-02 - SO-03-02...'!F35</f>
        <v>0</v>
      </c>
      <c r="BA75" s="128">
        <f>'2020-076-03-02 - SO-03-02...'!F36</f>
        <v>0</v>
      </c>
      <c r="BB75" s="128">
        <f>'2020-076-03-02 - SO-03-02...'!F37</f>
        <v>0</v>
      </c>
      <c r="BC75" s="128">
        <f>'2020-076-03-02 - SO-03-02...'!F38</f>
        <v>0</v>
      </c>
      <c r="BD75" s="130">
        <f>'2020-076-03-02 - SO-03-02...'!F39</f>
        <v>0</v>
      </c>
      <c r="BE75" s="4"/>
      <c r="BT75" s="131" t="s">
        <v>81</v>
      </c>
      <c r="BV75" s="131" t="s">
        <v>74</v>
      </c>
      <c r="BW75" s="131" t="s">
        <v>142</v>
      </c>
      <c r="BX75" s="131" t="s">
        <v>136</v>
      </c>
      <c r="CL75" s="131" t="s">
        <v>19</v>
      </c>
    </row>
    <row r="76" s="4" customFormat="1" ht="23.25" customHeight="1">
      <c r="A76" s="122" t="s">
        <v>82</v>
      </c>
      <c r="B76" s="61"/>
      <c r="C76" s="123"/>
      <c r="D76" s="123"/>
      <c r="E76" s="124" t="s">
        <v>143</v>
      </c>
      <c r="F76" s="124"/>
      <c r="G76" s="124"/>
      <c r="H76" s="124"/>
      <c r="I76" s="124"/>
      <c r="J76" s="123"/>
      <c r="K76" s="124" t="s">
        <v>144</v>
      </c>
      <c r="L76" s="124"/>
      <c r="M76" s="124"/>
      <c r="N76" s="124"/>
      <c r="O76" s="124"/>
      <c r="P76" s="124"/>
      <c r="Q76" s="124"/>
      <c r="R76" s="124"/>
      <c r="S76" s="124"/>
      <c r="T76" s="124"/>
      <c r="U76" s="124"/>
      <c r="V76" s="124"/>
      <c r="W76" s="124"/>
      <c r="X76" s="124"/>
      <c r="Y76" s="124"/>
      <c r="Z76" s="124"/>
      <c r="AA76" s="124"/>
      <c r="AB76" s="124"/>
      <c r="AC76" s="124"/>
      <c r="AD76" s="124"/>
      <c r="AE76" s="124"/>
      <c r="AF76" s="124"/>
      <c r="AG76" s="125">
        <f>'2020-076-03-03 - SO-03-03...'!J32</f>
        <v>0</v>
      </c>
      <c r="AH76" s="123"/>
      <c r="AI76" s="123"/>
      <c r="AJ76" s="123"/>
      <c r="AK76" s="123"/>
      <c r="AL76" s="123"/>
      <c r="AM76" s="123"/>
      <c r="AN76" s="125">
        <f>SUM(AG76,AT76)</f>
        <v>0</v>
      </c>
      <c r="AO76" s="123"/>
      <c r="AP76" s="123"/>
      <c r="AQ76" s="126" t="s">
        <v>85</v>
      </c>
      <c r="AR76" s="63"/>
      <c r="AS76" s="127">
        <v>0</v>
      </c>
      <c r="AT76" s="128">
        <f>ROUND(SUM(AV76:AW76),2)</f>
        <v>0</v>
      </c>
      <c r="AU76" s="129">
        <f>'2020-076-03-03 - SO-03-03...'!P89</f>
        <v>0</v>
      </c>
      <c r="AV76" s="128">
        <f>'2020-076-03-03 - SO-03-03...'!J35</f>
        <v>0</v>
      </c>
      <c r="AW76" s="128">
        <f>'2020-076-03-03 - SO-03-03...'!J36</f>
        <v>0</v>
      </c>
      <c r="AX76" s="128">
        <f>'2020-076-03-03 - SO-03-03...'!J37</f>
        <v>0</v>
      </c>
      <c r="AY76" s="128">
        <f>'2020-076-03-03 - SO-03-03...'!J38</f>
        <v>0</v>
      </c>
      <c r="AZ76" s="128">
        <f>'2020-076-03-03 - SO-03-03...'!F35</f>
        <v>0</v>
      </c>
      <c r="BA76" s="128">
        <f>'2020-076-03-03 - SO-03-03...'!F36</f>
        <v>0</v>
      </c>
      <c r="BB76" s="128">
        <f>'2020-076-03-03 - SO-03-03...'!F37</f>
        <v>0</v>
      </c>
      <c r="BC76" s="128">
        <f>'2020-076-03-03 - SO-03-03...'!F38</f>
        <v>0</v>
      </c>
      <c r="BD76" s="130">
        <f>'2020-076-03-03 - SO-03-03...'!F39</f>
        <v>0</v>
      </c>
      <c r="BE76" s="4"/>
      <c r="BT76" s="131" t="s">
        <v>81</v>
      </c>
      <c r="BV76" s="131" t="s">
        <v>74</v>
      </c>
      <c r="BW76" s="131" t="s">
        <v>145</v>
      </c>
      <c r="BX76" s="131" t="s">
        <v>136</v>
      </c>
      <c r="CL76" s="131" t="s">
        <v>19</v>
      </c>
    </row>
    <row r="77" s="4" customFormat="1" ht="23.25" customHeight="1">
      <c r="A77" s="122" t="s">
        <v>82</v>
      </c>
      <c r="B77" s="61"/>
      <c r="C77" s="123"/>
      <c r="D77" s="123"/>
      <c r="E77" s="124" t="s">
        <v>146</v>
      </c>
      <c r="F77" s="124"/>
      <c r="G77" s="124"/>
      <c r="H77" s="124"/>
      <c r="I77" s="124"/>
      <c r="J77" s="123"/>
      <c r="K77" s="124" t="s">
        <v>147</v>
      </c>
      <c r="L77" s="124"/>
      <c r="M77" s="124"/>
      <c r="N77" s="124"/>
      <c r="O77" s="124"/>
      <c r="P77" s="124"/>
      <c r="Q77" s="124"/>
      <c r="R77" s="124"/>
      <c r="S77" s="124"/>
      <c r="T77" s="124"/>
      <c r="U77" s="124"/>
      <c r="V77" s="124"/>
      <c r="W77" s="124"/>
      <c r="X77" s="124"/>
      <c r="Y77" s="124"/>
      <c r="Z77" s="124"/>
      <c r="AA77" s="124"/>
      <c r="AB77" s="124"/>
      <c r="AC77" s="124"/>
      <c r="AD77" s="124"/>
      <c r="AE77" s="124"/>
      <c r="AF77" s="124"/>
      <c r="AG77" s="125">
        <f>'2020-076-03-04 - SO-03-04...'!J32</f>
        <v>0</v>
      </c>
      <c r="AH77" s="123"/>
      <c r="AI77" s="123"/>
      <c r="AJ77" s="123"/>
      <c r="AK77" s="123"/>
      <c r="AL77" s="123"/>
      <c r="AM77" s="123"/>
      <c r="AN77" s="125">
        <f>SUM(AG77,AT77)</f>
        <v>0</v>
      </c>
      <c r="AO77" s="123"/>
      <c r="AP77" s="123"/>
      <c r="AQ77" s="126" t="s">
        <v>85</v>
      </c>
      <c r="AR77" s="63"/>
      <c r="AS77" s="127">
        <v>0</v>
      </c>
      <c r="AT77" s="128">
        <f>ROUND(SUM(AV77:AW77),2)</f>
        <v>0</v>
      </c>
      <c r="AU77" s="129">
        <f>'2020-076-03-04 - SO-03-04...'!P89</f>
        <v>0</v>
      </c>
      <c r="AV77" s="128">
        <f>'2020-076-03-04 - SO-03-04...'!J35</f>
        <v>0</v>
      </c>
      <c r="AW77" s="128">
        <f>'2020-076-03-04 - SO-03-04...'!J36</f>
        <v>0</v>
      </c>
      <c r="AX77" s="128">
        <f>'2020-076-03-04 - SO-03-04...'!J37</f>
        <v>0</v>
      </c>
      <c r="AY77" s="128">
        <f>'2020-076-03-04 - SO-03-04...'!J38</f>
        <v>0</v>
      </c>
      <c r="AZ77" s="128">
        <f>'2020-076-03-04 - SO-03-04...'!F35</f>
        <v>0</v>
      </c>
      <c r="BA77" s="128">
        <f>'2020-076-03-04 - SO-03-04...'!F36</f>
        <v>0</v>
      </c>
      <c r="BB77" s="128">
        <f>'2020-076-03-04 - SO-03-04...'!F37</f>
        <v>0</v>
      </c>
      <c r="BC77" s="128">
        <f>'2020-076-03-04 - SO-03-04...'!F38</f>
        <v>0</v>
      </c>
      <c r="BD77" s="130">
        <f>'2020-076-03-04 - SO-03-04...'!F39</f>
        <v>0</v>
      </c>
      <c r="BE77" s="4"/>
      <c r="BT77" s="131" t="s">
        <v>81</v>
      </c>
      <c r="BV77" s="131" t="s">
        <v>74</v>
      </c>
      <c r="BW77" s="131" t="s">
        <v>148</v>
      </c>
      <c r="BX77" s="131" t="s">
        <v>136</v>
      </c>
      <c r="CL77" s="131" t="s">
        <v>19</v>
      </c>
    </row>
    <row r="78" s="4" customFormat="1" ht="23.25" customHeight="1">
      <c r="A78" s="122" t="s">
        <v>82</v>
      </c>
      <c r="B78" s="61"/>
      <c r="C78" s="123"/>
      <c r="D78" s="123"/>
      <c r="E78" s="124" t="s">
        <v>149</v>
      </c>
      <c r="F78" s="124"/>
      <c r="G78" s="124"/>
      <c r="H78" s="124"/>
      <c r="I78" s="124"/>
      <c r="J78" s="123"/>
      <c r="K78" s="124" t="s">
        <v>150</v>
      </c>
      <c r="L78" s="124"/>
      <c r="M78" s="124"/>
      <c r="N78" s="124"/>
      <c r="O78" s="124"/>
      <c r="P78" s="124"/>
      <c r="Q78" s="124"/>
      <c r="R78" s="124"/>
      <c r="S78" s="124"/>
      <c r="T78" s="124"/>
      <c r="U78" s="124"/>
      <c r="V78" s="124"/>
      <c r="W78" s="124"/>
      <c r="X78" s="124"/>
      <c r="Y78" s="124"/>
      <c r="Z78" s="124"/>
      <c r="AA78" s="124"/>
      <c r="AB78" s="124"/>
      <c r="AC78" s="124"/>
      <c r="AD78" s="124"/>
      <c r="AE78" s="124"/>
      <c r="AF78" s="124"/>
      <c r="AG78" s="125">
        <f>'2020-076-03-05 - SO-03-05...'!J32</f>
        <v>0</v>
      </c>
      <c r="AH78" s="123"/>
      <c r="AI78" s="123"/>
      <c r="AJ78" s="123"/>
      <c r="AK78" s="123"/>
      <c r="AL78" s="123"/>
      <c r="AM78" s="123"/>
      <c r="AN78" s="125">
        <f>SUM(AG78,AT78)</f>
        <v>0</v>
      </c>
      <c r="AO78" s="123"/>
      <c r="AP78" s="123"/>
      <c r="AQ78" s="126" t="s">
        <v>85</v>
      </c>
      <c r="AR78" s="63"/>
      <c r="AS78" s="127">
        <v>0</v>
      </c>
      <c r="AT78" s="128">
        <f>ROUND(SUM(AV78:AW78),2)</f>
        <v>0</v>
      </c>
      <c r="AU78" s="129">
        <f>'2020-076-03-05 - SO-03-05...'!P87</f>
        <v>0</v>
      </c>
      <c r="AV78" s="128">
        <f>'2020-076-03-05 - SO-03-05...'!J35</f>
        <v>0</v>
      </c>
      <c r="AW78" s="128">
        <f>'2020-076-03-05 - SO-03-05...'!J36</f>
        <v>0</v>
      </c>
      <c r="AX78" s="128">
        <f>'2020-076-03-05 - SO-03-05...'!J37</f>
        <v>0</v>
      </c>
      <c r="AY78" s="128">
        <f>'2020-076-03-05 - SO-03-05...'!J38</f>
        <v>0</v>
      </c>
      <c r="AZ78" s="128">
        <f>'2020-076-03-05 - SO-03-05...'!F35</f>
        <v>0</v>
      </c>
      <c r="BA78" s="128">
        <f>'2020-076-03-05 - SO-03-05...'!F36</f>
        <v>0</v>
      </c>
      <c r="BB78" s="128">
        <f>'2020-076-03-05 - SO-03-05...'!F37</f>
        <v>0</v>
      </c>
      <c r="BC78" s="128">
        <f>'2020-076-03-05 - SO-03-05...'!F38</f>
        <v>0</v>
      </c>
      <c r="BD78" s="130">
        <f>'2020-076-03-05 - SO-03-05...'!F39</f>
        <v>0</v>
      </c>
      <c r="BE78" s="4"/>
      <c r="BT78" s="131" t="s">
        <v>81</v>
      </c>
      <c r="BV78" s="131" t="s">
        <v>74</v>
      </c>
      <c r="BW78" s="131" t="s">
        <v>151</v>
      </c>
      <c r="BX78" s="131" t="s">
        <v>136</v>
      </c>
      <c r="CL78" s="131" t="s">
        <v>19</v>
      </c>
    </row>
    <row r="79" s="4" customFormat="1" ht="23.25" customHeight="1">
      <c r="A79" s="122" t="s">
        <v>82</v>
      </c>
      <c r="B79" s="61"/>
      <c r="C79" s="123"/>
      <c r="D79" s="123"/>
      <c r="E79" s="124" t="s">
        <v>152</v>
      </c>
      <c r="F79" s="124"/>
      <c r="G79" s="124"/>
      <c r="H79" s="124"/>
      <c r="I79" s="124"/>
      <c r="J79" s="123"/>
      <c r="K79" s="124" t="s">
        <v>153</v>
      </c>
      <c r="L79" s="124"/>
      <c r="M79" s="124"/>
      <c r="N79" s="124"/>
      <c r="O79" s="124"/>
      <c r="P79" s="124"/>
      <c r="Q79" s="124"/>
      <c r="R79" s="124"/>
      <c r="S79" s="124"/>
      <c r="T79" s="124"/>
      <c r="U79" s="124"/>
      <c r="V79" s="124"/>
      <c r="W79" s="124"/>
      <c r="X79" s="124"/>
      <c r="Y79" s="124"/>
      <c r="Z79" s="124"/>
      <c r="AA79" s="124"/>
      <c r="AB79" s="124"/>
      <c r="AC79" s="124"/>
      <c r="AD79" s="124"/>
      <c r="AE79" s="124"/>
      <c r="AF79" s="124"/>
      <c r="AG79" s="125">
        <f>'2020-076-03-06 - SO-03-06...'!J32</f>
        <v>0</v>
      </c>
      <c r="AH79" s="123"/>
      <c r="AI79" s="123"/>
      <c r="AJ79" s="123"/>
      <c r="AK79" s="123"/>
      <c r="AL79" s="123"/>
      <c r="AM79" s="123"/>
      <c r="AN79" s="125">
        <f>SUM(AG79,AT79)</f>
        <v>0</v>
      </c>
      <c r="AO79" s="123"/>
      <c r="AP79" s="123"/>
      <c r="AQ79" s="126" t="s">
        <v>85</v>
      </c>
      <c r="AR79" s="63"/>
      <c r="AS79" s="127">
        <v>0</v>
      </c>
      <c r="AT79" s="128">
        <f>ROUND(SUM(AV79:AW79),2)</f>
        <v>0</v>
      </c>
      <c r="AU79" s="129">
        <f>'2020-076-03-06 - SO-03-06...'!P89</f>
        <v>0</v>
      </c>
      <c r="AV79" s="128">
        <f>'2020-076-03-06 - SO-03-06...'!J35</f>
        <v>0</v>
      </c>
      <c r="AW79" s="128">
        <f>'2020-076-03-06 - SO-03-06...'!J36</f>
        <v>0</v>
      </c>
      <c r="AX79" s="128">
        <f>'2020-076-03-06 - SO-03-06...'!J37</f>
        <v>0</v>
      </c>
      <c r="AY79" s="128">
        <f>'2020-076-03-06 - SO-03-06...'!J38</f>
        <v>0</v>
      </c>
      <c r="AZ79" s="128">
        <f>'2020-076-03-06 - SO-03-06...'!F35</f>
        <v>0</v>
      </c>
      <c r="BA79" s="128">
        <f>'2020-076-03-06 - SO-03-06...'!F36</f>
        <v>0</v>
      </c>
      <c r="BB79" s="128">
        <f>'2020-076-03-06 - SO-03-06...'!F37</f>
        <v>0</v>
      </c>
      <c r="BC79" s="128">
        <f>'2020-076-03-06 - SO-03-06...'!F38</f>
        <v>0</v>
      </c>
      <c r="BD79" s="130">
        <f>'2020-076-03-06 - SO-03-06...'!F39</f>
        <v>0</v>
      </c>
      <c r="BE79" s="4"/>
      <c r="BT79" s="131" t="s">
        <v>81</v>
      </c>
      <c r="BV79" s="131" t="s">
        <v>74</v>
      </c>
      <c r="BW79" s="131" t="s">
        <v>154</v>
      </c>
      <c r="BX79" s="131" t="s">
        <v>136</v>
      </c>
      <c r="CL79" s="131" t="s">
        <v>19</v>
      </c>
    </row>
    <row r="80" s="4" customFormat="1" ht="23.25" customHeight="1">
      <c r="A80" s="122" t="s">
        <v>82</v>
      </c>
      <c r="B80" s="61"/>
      <c r="C80" s="123"/>
      <c r="D80" s="123"/>
      <c r="E80" s="124" t="s">
        <v>155</v>
      </c>
      <c r="F80" s="124"/>
      <c r="G80" s="124"/>
      <c r="H80" s="124"/>
      <c r="I80" s="124"/>
      <c r="J80" s="123"/>
      <c r="K80" s="124" t="s">
        <v>156</v>
      </c>
      <c r="L80" s="124"/>
      <c r="M80" s="124"/>
      <c r="N80" s="124"/>
      <c r="O80" s="124"/>
      <c r="P80" s="124"/>
      <c r="Q80" s="124"/>
      <c r="R80" s="124"/>
      <c r="S80" s="124"/>
      <c r="T80" s="124"/>
      <c r="U80" s="124"/>
      <c r="V80" s="124"/>
      <c r="W80" s="124"/>
      <c r="X80" s="124"/>
      <c r="Y80" s="124"/>
      <c r="Z80" s="124"/>
      <c r="AA80" s="124"/>
      <c r="AB80" s="124"/>
      <c r="AC80" s="124"/>
      <c r="AD80" s="124"/>
      <c r="AE80" s="124"/>
      <c r="AF80" s="124"/>
      <c r="AG80" s="125">
        <f>'2020-076-03-07 - SO-03-07...'!J32</f>
        <v>0</v>
      </c>
      <c r="AH80" s="123"/>
      <c r="AI80" s="123"/>
      <c r="AJ80" s="123"/>
      <c r="AK80" s="123"/>
      <c r="AL80" s="123"/>
      <c r="AM80" s="123"/>
      <c r="AN80" s="125">
        <f>SUM(AG80,AT80)</f>
        <v>0</v>
      </c>
      <c r="AO80" s="123"/>
      <c r="AP80" s="123"/>
      <c r="AQ80" s="126" t="s">
        <v>85</v>
      </c>
      <c r="AR80" s="63"/>
      <c r="AS80" s="127">
        <v>0</v>
      </c>
      <c r="AT80" s="128">
        <f>ROUND(SUM(AV80:AW80),2)</f>
        <v>0</v>
      </c>
      <c r="AU80" s="129">
        <f>'2020-076-03-07 - SO-03-07...'!P90</f>
        <v>0</v>
      </c>
      <c r="AV80" s="128">
        <f>'2020-076-03-07 - SO-03-07...'!J35</f>
        <v>0</v>
      </c>
      <c r="AW80" s="128">
        <f>'2020-076-03-07 - SO-03-07...'!J36</f>
        <v>0</v>
      </c>
      <c r="AX80" s="128">
        <f>'2020-076-03-07 - SO-03-07...'!J37</f>
        <v>0</v>
      </c>
      <c r="AY80" s="128">
        <f>'2020-076-03-07 - SO-03-07...'!J38</f>
        <v>0</v>
      </c>
      <c r="AZ80" s="128">
        <f>'2020-076-03-07 - SO-03-07...'!F35</f>
        <v>0</v>
      </c>
      <c r="BA80" s="128">
        <f>'2020-076-03-07 - SO-03-07...'!F36</f>
        <v>0</v>
      </c>
      <c r="BB80" s="128">
        <f>'2020-076-03-07 - SO-03-07...'!F37</f>
        <v>0</v>
      </c>
      <c r="BC80" s="128">
        <f>'2020-076-03-07 - SO-03-07...'!F38</f>
        <v>0</v>
      </c>
      <c r="BD80" s="130">
        <f>'2020-076-03-07 - SO-03-07...'!F39</f>
        <v>0</v>
      </c>
      <c r="BE80" s="4"/>
      <c r="BT80" s="131" t="s">
        <v>81</v>
      </c>
      <c r="BV80" s="131" t="s">
        <v>74</v>
      </c>
      <c r="BW80" s="131" t="s">
        <v>157</v>
      </c>
      <c r="BX80" s="131" t="s">
        <v>136</v>
      </c>
      <c r="CL80" s="131" t="s">
        <v>19</v>
      </c>
    </row>
    <row r="81" s="4" customFormat="1" ht="23.25" customHeight="1">
      <c r="A81" s="122" t="s">
        <v>82</v>
      </c>
      <c r="B81" s="61"/>
      <c r="C81" s="123"/>
      <c r="D81" s="123"/>
      <c r="E81" s="124" t="s">
        <v>158</v>
      </c>
      <c r="F81" s="124"/>
      <c r="G81" s="124"/>
      <c r="H81" s="124"/>
      <c r="I81" s="124"/>
      <c r="J81" s="123"/>
      <c r="K81" s="124" t="s">
        <v>159</v>
      </c>
      <c r="L81" s="124"/>
      <c r="M81" s="124"/>
      <c r="N81" s="124"/>
      <c r="O81" s="124"/>
      <c r="P81" s="124"/>
      <c r="Q81" s="124"/>
      <c r="R81" s="124"/>
      <c r="S81" s="124"/>
      <c r="T81" s="124"/>
      <c r="U81" s="124"/>
      <c r="V81" s="124"/>
      <c r="W81" s="124"/>
      <c r="X81" s="124"/>
      <c r="Y81" s="124"/>
      <c r="Z81" s="124"/>
      <c r="AA81" s="124"/>
      <c r="AB81" s="124"/>
      <c r="AC81" s="124"/>
      <c r="AD81" s="124"/>
      <c r="AE81" s="124"/>
      <c r="AF81" s="124"/>
      <c r="AG81" s="125">
        <f>'2020-076-03-08 - SO-03-08...'!J32</f>
        <v>0</v>
      </c>
      <c r="AH81" s="123"/>
      <c r="AI81" s="123"/>
      <c r="AJ81" s="123"/>
      <c r="AK81" s="123"/>
      <c r="AL81" s="123"/>
      <c r="AM81" s="123"/>
      <c r="AN81" s="125">
        <f>SUM(AG81,AT81)</f>
        <v>0</v>
      </c>
      <c r="AO81" s="123"/>
      <c r="AP81" s="123"/>
      <c r="AQ81" s="126" t="s">
        <v>85</v>
      </c>
      <c r="AR81" s="63"/>
      <c r="AS81" s="127">
        <v>0</v>
      </c>
      <c r="AT81" s="128">
        <f>ROUND(SUM(AV81:AW81),2)</f>
        <v>0</v>
      </c>
      <c r="AU81" s="129">
        <f>'2020-076-03-08 - SO-03-08...'!P90</f>
        <v>0</v>
      </c>
      <c r="AV81" s="128">
        <f>'2020-076-03-08 - SO-03-08...'!J35</f>
        <v>0</v>
      </c>
      <c r="AW81" s="128">
        <f>'2020-076-03-08 - SO-03-08...'!J36</f>
        <v>0</v>
      </c>
      <c r="AX81" s="128">
        <f>'2020-076-03-08 - SO-03-08...'!J37</f>
        <v>0</v>
      </c>
      <c r="AY81" s="128">
        <f>'2020-076-03-08 - SO-03-08...'!J38</f>
        <v>0</v>
      </c>
      <c r="AZ81" s="128">
        <f>'2020-076-03-08 - SO-03-08...'!F35</f>
        <v>0</v>
      </c>
      <c r="BA81" s="128">
        <f>'2020-076-03-08 - SO-03-08...'!F36</f>
        <v>0</v>
      </c>
      <c r="BB81" s="128">
        <f>'2020-076-03-08 - SO-03-08...'!F37</f>
        <v>0</v>
      </c>
      <c r="BC81" s="128">
        <f>'2020-076-03-08 - SO-03-08...'!F38</f>
        <v>0</v>
      </c>
      <c r="BD81" s="130">
        <f>'2020-076-03-08 - SO-03-08...'!F39</f>
        <v>0</v>
      </c>
      <c r="BE81" s="4"/>
      <c r="BT81" s="131" t="s">
        <v>81</v>
      </c>
      <c r="BV81" s="131" t="s">
        <v>74</v>
      </c>
      <c r="BW81" s="131" t="s">
        <v>160</v>
      </c>
      <c r="BX81" s="131" t="s">
        <v>136</v>
      </c>
      <c r="CL81" s="131" t="s">
        <v>19</v>
      </c>
    </row>
    <row r="82" s="4" customFormat="1" ht="23.25" customHeight="1">
      <c r="A82" s="122" t="s">
        <v>82</v>
      </c>
      <c r="B82" s="61"/>
      <c r="C82" s="123"/>
      <c r="D82" s="123"/>
      <c r="E82" s="124" t="s">
        <v>161</v>
      </c>
      <c r="F82" s="124"/>
      <c r="G82" s="124"/>
      <c r="H82" s="124"/>
      <c r="I82" s="124"/>
      <c r="J82" s="123"/>
      <c r="K82" s="124" t="s">
        <v>162</v>
      </c>
      <c r="L82" s="124"/>
      <c r="M82" s="124"/>
      <c r="N82" s="124"/>
      <c r="O82" s="124"/>
      <c r="P82" s="124"/>
      <c r="Q82" s="124"/>
      <c r="R82" s="124"/>
      <c r="S82" s="124"/>
      <c r="T82" s="124"/>
      <c r="U82" s="124"/>
      <c r="V82" s="124"/>
      <c r="W82" s="124"/>
      <c r="X82" s="124"/>
      <c r="Y82" s="124"/>
      <c r="Z82" s="124"/>
      <c r="AA82" s="124"/>
      <c r="AB82" s="124"/>
      <c r="AC82" s="124"/>
      <c r="AD82" s="124"/>
      <c r="AE82" s="124"/>
      <c r="AF82" s="124"/>
      <c r="AG82" s="125">
        <f>'2020-076-03-09 - SO-03-09...'!J32</f>
        <v>0</v>
      </c>
      <c r="AH82" s="123"/>
      <c r="AI82" s="123"/>
      <c r="AJ82" s="123"/>
      <c r="AK82" s="123"/>
      <c r="AL82" s="123"/>
      <c r="AM82" s="123"/>
      <c r="AN82" s="125">
        <f>SUM(AG82,AT82)</f>
        <v>0</v>
      </c>
      <c r="AO82" s="123"/>
      <c r="AP82" s="123"/>
      <c r="AQ82" s="126" t="s">
        <v>85</v>
      </c>
      <c r="AR82" s="63"/>
      <c r="AS82" s="127">
        <v>0</v>
      </c>
      <c r="AT82" s="128">
        <f>ROUND(SUM(AV82:AW82),2)</f>
        <v>0</v>
      </c>
      <c r="AU82" s="129">
        <f>'2020-076-03-09 - SO-03-09...'!P91</f>
        <v>0</v>
      </c>
      <c r="AV82" s="128">
        <f>'2020-076-03-09 - SO-03-09...'!J35</f>
        <v>0</v>
      </c>
      <c r="AW82" s="128">
        <f>'2020-076-03-09 - SO-03-09...'!J36</f>
        <v>0</v>
      </c>
      <c r="AX82" s="128">
        <f>'2020-076-03-09 - SO-03-09...'!J37</f>
        <v>0</v>
      </c>
      <c r="AY82" s="128">
        <f>'2020-076-03-09 - SO-03-09...'!J38</f>
        <v>0</v>
      </c>
      <c r="AZ82" s="128">
        <f>'2020-076-03-09 - SO-03-09...'!F35</f>
        <v>0</v>
      </c>
      <c r="BA82" s="128">
        <f>'2020-076-03-09 - SO-03-09...'!F36</f>
        <v>0</v>
      </c>
      <c r="BB82" s="128">
        <f>'2020-076-03-09 - SO-03-09...'!F37</f>
        <v>0</v>
      </c>
      <c r="BC82" s="128">
        <f>'2020-076-03-09 - SO-03-09...'!F38</f>
        <v>0</v>
      </c>
      <c r="BD82" s="130">
        <f>'2020-076-03-09 - SO-03-09...'!F39</f>
        <v>0</v>
      </c>
      <c r="BE82" s="4"/>
      <c r="BT82" s="131" t="s">
        <v>81</v>
      </c>
      <c r="BV82" s="131" t="s">
        <v>74</v>
      </c>
      <c r="BW82" s="131" t="s">
        <v>163</v>
      </c>
      <c r="BX82" s="131" t="s">
        <v>136</v>
      </c>
      <c r="CL82" s="131" t="s">
        <v>19</v>
      </c>
    </row>
    <row r="83" s="4" customFormat="1" ht="23.25" customHeight="1">
      <c r="A83" s="122" t="s">
        <v>82</v>
      </c>
      <c r="B83" s="61"/>
      <c r="C83" s="123"/>
      <c r="D83" s="123"/>
      <c r="E83" s="124" t="s">
        <v>164</v>
      </c>
      <c r="F83" s="124"/>
      <c r="G83" s="124"/>
      <c r="H83" s="124"/>
      <c r="I83" s="124"/>
      <c r="J83" s="123"/>
      <c r="K83" s="124" t="s">
        <v>165</v>
      </c>
      <c r="L83" s="124"/>
      <c r="M83" s="124"/>
      <c r="N83" s="124"/>
      <c r="O83" s="124"/>
      <c r="P83" s="124"/>
      <c r="Q83" s="124"/>
      <c r="R83" s="124"/>
      <c r="S83" s="124"/>
      <c r="T83" s="124"/>
      <c r="U83" s="124"/>
      <c r="V83" s="124"/>
      <c r="W83" s="124"/>
      <c r="X83" s="124"/>
      <c r="Y83" s="124"/>
      <c r="Z83" s="124"/>
      <c r="AA83" s="124"/>
      <c r="AB83" s="124"/>
      <c r="AC83" s="124"/>
      <c r="AD83" s="124"/>
      <c r="AE83" s="124"/>
      <c r="AF83" s="124"/>
      <c r="AG83" s="125">
        <f>'2020-076-03-13 - SO-01-10...'!J32</f>
        <v>0</v>
      </c>
      <c r="AH83" s="123"/>
      <c r="AI83" s="123"/>
      <c r="AJ83" s="123"/>
      <c r="AK83" s="123"/>
      <c r="AL83" s="123"/>
      <c r="AM83" s="123"/>
      <c r="AN83" s="125">
        <f>SUM(AG83,AT83)</f>
        <v>0</v>
      </c>
      <c r="AO83" s="123"/>
      <c r="AP83" s="123"/>
      <c r="AQ83" s="126" t="s">
        <v>85</v>
      </c>
      <c r="AR83" s="63"/>
      <c r="AS83" s="127">
        <v>0</v>
      </c>
      <c r="AT83" s="128">
        <f>ROUND(SUM(AV83:AW83),2)</f>
        <v>0</v>
      </c>
      <c r="AU83" s="129">
        <f>'2020-076-03-13 - SO-01-10...'!P88</f>
        <v>0</v>
      </c>
      <c r="AV83" s="128">
        <f>'2020-076-03-13 - SO-01-10...'!J35</f>
        <v>0</v>
      </c>
      <c r="AW83" s="128">
        <f>'2020-076-03-13 - SO-01-10...'!J36</f>
        <v>0</v>
      </c>
      <c r="AX83" s="128">
        <f>'2020-076-03-13 - SO-01-10...'!J37</f>
        <v>0</v>
      </c>
      <c r="AY83" s="128">
        <f>'2020-076-03-13 - SO-01-10...'!J38</f>
        <v>0</v>
      </c>
      <c r="AZ83" s="128">
        <f>'2020-076-03-13 - SO-01-10...'!F35</f>
        <v>0</v>
      </c>
      <c r="BA83" s="128">
        <f>'2020-076-03-13 - SO-01-10...'!F36</f>
        <v>0</v>
      </c>
      <c r="BB83" s="128">
        <f>'2020-076-03-13 - SO-01-10...'!F37</f>
        <v>0</v>
      </c>
      <c r="BC83" s="128">
        <f>'2020-076-03-13 - SO-01-10...'!F38</f>
        <v>0</v>
      </c>
      <c r="BD83" s="130">
        <f>'2020-076-03-13 - SO-01-10...'!F39</f>
        <v>0</v>
      </c>
      <c r="BE83" s="4"/>
      <c r="BT83" s="131" t="s">
        <v>81</v>
      </c>
      <c r="BV83" s="131" t="s">
        <v>74</v>
      </c>
      <c r="BW83" s="131" t="s">
        <v>166</v>
      </c>
      <c r="BX83" s="131" t="s">
        <v>136</v>
      </c>
      <c r="CL83" s="131" t="s">
        <v>19</v>
      </c>
    </row>
    <row r="84" s="4" customFormat="1" ht="23.25" customHeight="1">
      <c r="A84" s="122" t="s">
        <v>82</v>
      </c>
      <c r="B84" s="61"/>
      <c r="C84" s="123"/>
      <c r="D84" s="123"/>
      <c r="E84" s="124" t="s">
        <v>167</v>
      </c>
      <c r="F84" s="124"/>
      <c r="G84" s="124"/>
      <c r="H84" s="124"/>
      <c r="I84" s="124"/>
      <c r="J84" s="123"/>
      <c r="K84" s="124" t="s">
        <v>168</v>
      </c>
      <c r="L84" s="124"/>
      <c r="M84" s="124"/>
      <c r="N84" s="124"/>
      <c r="O84" s="124"/>
      <c r="P84" s="124"/>
      <c r="Q84" s="124"/>
      <c r="R84" s="124"/>
      <c r="S84" s="124"/>
      <c r="T84" s="124"/>
      <c r="U84" s="124"/>
      <c r="V84" s="124"/>
      <c r="W84" s="124"/>
      <c r="X84" s="124"/>
      <c r="Y84" s="124"/>
      <c r="Z84" s="124"/>
      <c r="AA84" s="124"/>
      <c r="AB84" s="124"/>
      <c r="AC84" s="124"/>
      <c r="AD84" s="124"/>
      <c r="AE84" s="124"/>
      <c r="AF84" s="124"/>
      <c r="AG84" s="125">
        <f>'2020-076-03-14 - SO-01-11...'!J32</f>
        <v>0</v>
      </c>
      <c r="AH84" s="123"/>
      <c r="AI84" s="123"/>
      <c r="AJ84" s="123"/>
      <c r="AK84" s="123"/>
      <c r="AL84" s="123"/>
      <c r="AM84" s="123"/>
      <c r="AN84" s="125">
        <f>SUM(AG84,AT84)</f>
        <v>0</v>
      </c>
      <c r="AO84" s="123"/>
      <c r="AP84" s="123"/>
      <c r="AQ84" s="126" t="s">
        <v>85</v>
      </c>
      <c r="AR84" s="63"/>
      <c r="AS84" s="127">
        <v>0</v>
      </c>
      <c r="AT84" s="128">
        <f>ROUND(SUM(AV84:AW84),2)</f>
        <v>0</v>
      </c>
      <c r="AU84" s="129">
        <f>'2020-076-03-14 - SO-01-11...'!P93</f>
        <v>0</v>
      </c>
      <c r="AV84" s="128">
        <f>'2020-076-03-14 - SO-01-11...'!J35</f>
        <v>0</v>
      </c>
      <c r="AW84" s="128">
        <f>'2020-076-03-14 - SO-01-11...'!J36</f>
        <v>0</v>
      </c>
      <c r="AX84" s="128">
        <f>'2020-076-03-14 - SO-01-11...'!J37</f>
        <v>0</v>
      </c>
      <c r="AY84" s="128">
        <f>'2020-076-03-14 - SO-01-11...'!J38</f>
        <v>0</v>
      </c>
      <c r="AZ84" s="128">
        <f>'2020-076-03-14 - SO-01-11...'!F35</f>
        <v>0</v>
      </c>
      <c r="BA84" s="128">
        <f>'2020-076-03-14 - SO-01-11...'!F36</f>
        <v>0</v>
      </c>
      <c r="BB84" s="128">
        <f>'2020-076-03-14 - SO-01-11...'!F37</f>
        <v>0</v>
      </c>
      <c r="BC84" s="128">
        <f>'2020-076-03-14 - SO-01-11...'!F38</f>
        <v>0</v>
      </c>
      <c r="BD84" s="130">
        <f>'2020-076-03-14 - SO-01-11...'!F39</f>
        <v>0</v>
      </c>
      <c r="BE84" s="4"/>
      <c r="BT84" s="131" t="s">
        <v>81</v>
      </c>
      <c r="BV84" s="131" t="s">
        <v>74</v>
      </c>
      <c r="BW84" s="131" t="s">
        <v>169</v>
      </c>
      <c r="BX84" s="131" t="s">
        <v>136</v>
      </c>
      <c r="CL84" s="131" t="s">
        <v>19</v>
      </c>
    </row>
    <row r="85" s="7" customFormat="1" ht="24.75" customHeight="1">
      <c r="A85" s="122" t="s">
        <v>82</v>
      </c>
      <c r="B85" s="109"/>
      <c r="C85" s="110"/>
      <c r="D85" s="111" t="s">
        <v>170</v>
      </c>
      <c r="E85" s="111"/>
      <c r="F85" s="111"/>
      <c r="G85" s="111"/>
      <c r="H85" s="111"/>
      <c r="I85" s="112"/>
      <c r="J85" s="111" t="s">
        <v>171</v>
      </c>
      <c r="K85" s="111"/>
      <c r="L85" s="111"/>
      <c r="M85" s="111"/>
      <c r="N85" s="111"/>
      <c r="O85" s="111"/>
      <c r="P85" s="111"/>
      <c r="Q85" s="111"/>
      <c r="R85" s="111"/>
      <c r="S85" s="111"/>
      <c r="T85" s="111"/>
      <c r="U85" s="111"/>
      <c r="V85" s="111"/>
      <c r="W85" s="111"/>
      <c r="X85" s="111"/>
      <c r="Y85" s="111"/>
      <c r="Z85" s="111"/>
      <c r="AA85" s="111"/>
      <c r="AB85" s="111"/>
      <c r="AC85" s="111"/>
      <c r="AD85" s="111"/>
      <c r="AE85" s="111"/>
      <c r="AF85" s="111"/>
      <c r="AG85" s="114">
        <f>'2020-076-04 - SO-04 - vsa...'!J30</f>
        <v>0</v>
      </c>
      <c r="AH85" s="112"/>
      <c r="AI85" s="112"/>
      <c r="AJ85" s="112"/>
      <c r="AK85" s="112"/>
      <c r="AL85" s="112"/>
      <c r="AM85" s="112"/>
      <c r="AN85" s="114">
        <f>SUM(AG85,AT85)</f>
        <v>0</v>
      </c>
      <c r="AO85" s="112"/>
      <c r="AP85" s="112"/>
      <c r="AQ85" s="115" t="s">
        <v>78</v>
      </c>
      <c r="AR85" s="116"/>
      <c r="AS85" s="117">
        <v>0</v>
      </c>
      <c r="AT85" s="118">
        <f>ROUND(SUM(AV85:AW85),2)</f>
        <v>0</v>
      </c>
      <c r="AU85" s="119">
        <f>'2020-076-04 - SO-04 - vsa...'!P84</f>
        <v>0</v>
      </c>
      <c r="AV85" s="118">
        <f>'2020-076-04 - SO-04 - vsa...'!J33</f>
        <v>0</v>
      </c>
      <c r="AW85" s="118">
        <f>'2020-076-04 - SO-04 - vsa...'!J34</f>
        <v>0</v>
      </c>
      <c r="AX85" s="118">
        <f>'2020-076-04 - SO-04 - vsa...'!J35</f>
        <v>0</v>
      </c>
      <c r="AY85" s="118">
        <f>'2020-076-04 - SO-04 - vsa...'!J36</f>
        <v>0</v>
      </c>
      <c r="AZ85" s="118">
        <f>'2020-076-04 - SO-04 - vsa...'!F33</f>
        <v>0</v>
      </c>
      <c r="BA85" s="118">
        <f>'2020-076-04 - SO-04 - vsa...'!F34</f>
        <v>0</v>
      </c>
      <c r="BB85" s="118">
        <f>'2020-076-04 - SO-04 - vsa...'!F35</f>
        <v>0</v>
      </c>
      <c r="BC85" s="118">
        <f>'2020-076-04 - SO-04 - vsa...'!F36</f>
        <v>0</v>
      </c>
      <c r="BD85" s="120">
        <f>'2020-076-04 - SO-04 - vsa...'!F37</f>
        <v>0</v>
      </c>
      <c r="BE85" s="7"/>
      <c r="BT85" s="121" t="s">
        <v>79</v>
      </c>
      <c r="BV85" s="121" t="s">
        <v>74</v>
      </c>
      <c r="BW85" s="121" t="s">
        <v>172</v>
      </c>
      <c r="BX85" s="121" t="s">
        <v>5</v>
      </c>
      <c r="CL85" s="121" t="s">
        <v>19</v>
      </c>
      <c r="CM85" s="121" t="s">
        <v>81</v>
      </c>
    </row>
    <row r="86" s="7" customFormat="1" ht="24.75" customHeight="1">
      <c r="A86" s="122" t="s">
        <v>82</v>
      </c>
      <c r="B86" s="109"/>
      <c r="C86" s="110"/>
      <c r="D86" s="111" t="s">
        <v>173</v>
      </c>
      <c r="E86" s="111"/>
      <c r="F86" s="111"/>
      <c r="G86" s="111"/>
      <c r="H86" s="111"/>
      <c r="I86" s="112"/>
      <c r="J86" s="111" t="s">
        <v>174</v>
      </c>
      <c r="K86" s="111"/>
      <c r="L86" s="111"/>
      <c r="M86" s="111"/>
      <c r="N86" s="111"/>
      <c r="O86" s="111"/>
      <c r="P86" s="111"/>
      <c r="Q86" s="111"/>
      <c r="R86" s="111"/>
      <c r="S86" s="111"/>
      <c r="T86" s="111"/>
      <c r="U86" s="111"/>
      <c r="V86" s="111"/>
      <c r="W86" s="111"/>
      <c r="X86" s="111"/>
      <c r="Y86" s="111"/>
      <c r="Z86" s="111"/>
      <c r="AA86" s="111"/>
      <c r="AB86" s="111"/>
      <c r="AC86" s="111"/>
      <c r="AD86" s="111"/>
      <c r="AE86" s="111"/>
      <c r="AF86" s="111"/>
      <c r="AG86" s="114">
        <f>'2020-076-05 - PBŘ'!J30</f>
        <v>0</v>
      </c>
      <c r="AH86" s="112"/>
      <c r="AI86" s="112"/>
      <c r="AJ86" s="112"/>
      <c r="AK86" s="112"/>
      <c r="AL86" s="112"/>
      <c r="AM86" s="112"/>
      <c r="AN86" s="114">
        <f>SUM(AG86,AT86)</f>
        <v>0</v>
      </c>
      <c r="AO86" s="112"/>
      <c r="AP86" s="112"/>
      <c r="AQ86" s="115" t="s">
        <v>78</v>
      </c>
      <c r="AR86" s="116"/>
      <c r="AS86" s="117">
        <v>0</v>
      </c>
      <c r="AT86" s="118">
        <f>ROUND(SUM(AV86:AW86),2)</f>
        <v>0</v>
      </c>
      <c r="AU86" s="119">
        <f>'2020-076-05 - PBŘ'!P81</f>
        <v>0</v>
      </c>
      <c r="AV86" s="118">
        <f>'2020-076-05 - PBŘ'!J33</f>
        <v>0</v>
      </c>
      <c r="AW86" s="118">
        <f>'2020-076-05 - PBŘ'!J34</f>
        <v>0</v>
      </c>
      <c r="AX86" s="118">
        <f>'2020-076-05 - PBŘ'!J35</f>
        <v>0</v>
      </c>
      <c r="AY86" s="118">
        <f>'2020-076-05 - PBŘ'!J36</f>
        <v>0</v>
      </c>
      <c r="AZ86" s="118">
        <f>'2020-076-05 - PBŘ'!F33</f>
        <v>0</v>
      </c>
      <c r="BA86" s="118">
        <f>'2020-076-05 - PBŘ'!F34</f>
        <v>0</v>
      </c>
      <c r="BB86" s="118">
        <f>'2020-076-05 - PBŘ'!F35</f>
        <v>0</v>
      </c>
      <c r="BC86" s="118">
        <f>'2020-076-05 - PBŘ'!F36</f>
        <v>0</v>
      </c>
      <c r="BD86" s="120">
        <f>'2020-076-05 - PBŘ'!F37</f>
        <v>0</v>
      </c>
      <c r="BE86" s="7"/>
      <c r="BT86" s="121" t="s">
        <v>79</v>
      </c>
      <c r="BV86" s="121" t="s">
        <v>74</v>
      </c>
      <c r="BW86" s="121" t="s">
        <v>175</v>
      </c>
      <c r="BX86" s="121" t="s">
        <v>5</v>
      </c>
      <c r="CL86" s="121" t="s">
        <v>19</v>
      </c>
      <c r="CM86" s="121" t="s">
        <v>81</v>
      </c>
    </row>
    <row r="87" s="7" customFormat="1" ht="24.75" customHeight="1">
      <c r="A87" s="122" t="s">
        <v>82</v>
      </c>
      <c r="B87" s="109"/>
      <c r="C87" s="110"/>
      <c r="D87" s="111" t="s">
        <v>176</v>
      </c>
      <c r="E87" s="111"/>
      <c r="F87" s="111"/>
      <c r="G87" s="111"/>
      <c r="H87" s="111"/>
      <c r="I87" s="112"/>
      <c r="J87" s="111" t="s">
        <v>177</v>
      </c>
      <c r="K87" s="111"/>
      <c r="L87" s="111"/>
      <c r="M87" s="111"/>
      <c r="N87" s="111"/>
      <c r="O87" s="111"/>
      <c r="P87" s="111"/>
      <c r="Q87" s="111"/>
      <c r="R87" s="111"/>
      <c r="S87" s="111"/>
      <c r="T87" s="111"/>
      <c r="U87" s="111"/>
      <c r="V87" s="111"/>
      <c r="W87" s="111"/>
      <c r="X87" s="111"/>
      <c r="Y87" s="111"/>
      <c r="Z87" s="111"/>
      <c r="AA87" s="111"/>
      <c r="AB87" s="111"/>
      <c r="AC87" s="111"/>
      <c r="AD87" s="111"/>
      <c r="AE87" s="111"/>
      <c r="AF87" s="111"/>
      <c r="AG87" s="114">
        <f>'2020-076-06 - ZTI - vnitř...'!J30</f>
        <v>0</v>
      </c>
      <c r="AH87" s="112"/>
      <c r="AI87" s="112"/>
      <c r="AJ87" s="112"/>
      <c r="AK87" s="112"/>
      <c r="AL87" s="112"/>
      <c r="AM87" s="112"/>
      <c r="AN87" s="114">
        <f>SUM(AG87,AT87)</f>
        <v>0</v>
      </c>
      <c r="AO87" s="112"/>
      <c r="AP87" s="112"/>
      <c r="AQ87" s="115" t="s">
        <v>78</v>
      </c>
      <c r="AR87" s="116"/>
      <c r="AS87" s="117">
        <v>0</v>
      </c>
      <c r="AT87" s="118">
        <f>ROUND(SUM(AV87:AW87),2)</f>
        <v>0</v>
      </c>
      <c r="AU87" s="119">
        <f>'2020-076-06 - ZTI - vnitř...'!P83</f>
        <v>0</v>
      </c>
      <c r="AV87" s="118">
        <f>'2020-076-06 - ZTI - vnitř...'!J33</f>
        <v>0</v>
      </c>
      <c r="AW87" s="118">
        <f>'2020-076-06 - ZTI - vnitř...'!J34</f>
        <v>0</v>
      </c>
      <c r="AX87" s="118">
        <f>'2020-076-06 - ZTI - vnitř...'!J35</f>
        <v>0</v>
      </c>
      <c r="AY87" s="118">
        <f>'2020-076-06 - ZTI - vnitř...'!J36</f>
        <v>0</v>
      </c>
      <c r="AZ87" s="118">
        <f>'2020-076-06 - ZTI - vnitř...'!F33</f>
        <v>0</v>
      </c>
      <c r="BA87" s="118">
        <f>'2020-076-06 - ZTI - vnitř...'!F34</f>
        <v>0</v>
      </c>
      <c r="BB87" s="118">
        <f>'2020-076-06 - ZTI - vnitř...'!F35</f>
        <v>0</v>
      </c>
      <c r="BC87" s="118">
        <f>'2020-076-06 - ZTI - vnitř...'!F36</f>
        <v>0</v>
      </c>
      <c r="BD87" s="120">
        <f>'2020-076-06 - ZTI - vnitř...'!F37</f>
        <v>0</v>
      </c>
      <c r="BE87" s="7"/>
      <c r="BT87" s="121" t="s">
        <v>79</v>
      </c>
      <c r="BV87" s="121" t="s">
        <v>74</v>
      </c>
      <c r="BW87" s="121" t="s">
        <v>178</v>
      </c>
      <c r="BX87" s="121" t="s">
        <v>5</v>
      </c>
      <c r="CL87" s="121" t="s">
        <v>19</v>
      </c>
      <c r="CM87" s="121" t="s">
        <v>81</v>
      </c>
    </row>
    <row r="88" s="7" customFormat="1" ht="24.75" customHeight="1">
      <c r="A88" s="122" t="s">
        <v>82</v>
      </c>
      <c r="B88" s="109"/>
      <c r="C88" s="110"/>
      <c r="D88" s="111" t="s">
        <v>179</v>
      </c>
      <c r="E88" s="111"/>
      <c r="F88" s="111"/>
      <c r="G88" s="111"/>
      <c r="H88" s="111"/>
      <c r="I88" s="112"/>
      <c r="J88" s="111" t="s">
        <v>180</v>
      </c>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4">
        <f>'2020-076-07 - VZT a RTCH'!J30</f>
        <v>0</v>
      </c>
      <c r="AH88" s="112"/>
      <c r="AI88" s="112"/>
      <c r="AJ88" s="112"/>
      <c r="AK88" s="112"/>
      <c r="AL88" s="112"/>
      <c r="AM88" s="112"/>
      <c r="AN88" s="114">
        <f>SUM(AG88,AT88)</f>
        <v>0</v>
      </c>
      <c r="AO88" s="112"/>
      <c r="AP88" s="112"/>
      <c r="AQ88" s="115" t="s">
        <v>78</v>
      </c>
      <c r="AR88" s="116"/>
      <c r="AS88" s="117">
        <v>0</v>
      </c>
      <c r="AT88" s="118">
        <f>ROUND(SUM(AV88:AW88),2)</f>
        <v>0</v>
      </c>
      <c r="AU88" s="119">
        <f>'2020-076-07 - VZT a RTCH'!P82</f>
        <v>0</v>
      </c>
      <c r="AV88" s="118">
        <f>'2020-076-07 - VZT a RTCH'!J33</f>
        <v>0</v>
      </c>
      <c r="AW88" s="118">
        <f>'2020-076-07 - VZT a RTCH'!J34</f>
        <v>0</v>
      </c>
      <c r="AX88" s="118">
        <f>'2020-076-07 - VZT a RTCH'!J35</f>
        <v>0</v>
      </c>
      <c r="AY88" s="118">
        <f>'2020-076-07 - VZT a RTCH'!J36</f>
        <v>0</v>
      </c>
      <c r="AZ88" s="118">
        <f>'2020-076-07 - VZT a RTCH'!F33</f>
        <v>0</v>
      </c>
      <c r="BA88" s="118">
        <f>'2020-076-07 - VZT a RTCH'!F34</f>
        <v>0</v>
      </c>
      <c r="BB88" s="118">
        <f>'2020-076-07 - VZT a RTCH'!F35</f>
        <v>0</v>
      </c>
      <c r="BC88" s="118">
        <f>'2020-076-07 - VZT a RTCH'!F36</f>
        <v>0</v>
      </c>
      <c r="BD88" s="120">
        <f>'2020-076-07 - VZT a RTCH'!F37</f>
        <v>0</v>
      </c>
      <c r="BE88" s="7"/>
      <c r="BT88" s="121" t="s">
        <v>79</v>
      </c>
      <c r="BV88" s="121" t="s">
        <v>74</v>
      </c>
      <c r="BW88" s="121" t="s">
        <v>181</v>
      </c>
      <c r="BX88" s="121" t="s">
        <v>5</v>
      </c>
      <c r="CL88" s="121" t="s">
        <v>19</v>
      </c>
      <c r="CM88" s="121" t="s">
        <v>81</v>
      </c>
    </row>
    <row r="89" s="7" customFormat="1" ht="24.75" customHeight="1">
      <c r="A89" s="122" t="s">
        <v>82</v>
      </c>
      <c r="B89" s="109"/>
      <c r="C89" s="110"/>
      <c r="D89" s="111" t="s">
        <v>182</v>
      </c>
      <c r="E89" s="111"/>
      <c r="F89" s="111"/>
      <c r="G89" s="111"/>
      <c r="H89" s="111"/>
      <c r="I89" s="112"/>
      <c r="J89" s="111" t="s">
        <v>183</v>
      </c>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4">
        <f>'2020-076-08 - MaR'!J30</f>
        <v>0</v>
      </c>
      <c r="AH89" s="112"/>
      <c r="AI89" s="112"/>
      <c r="AJ89" s="112"/>
      <c r="AK89" s="112"/>
      <c r="AL89" s="112"/>
      <c r="AM89" s="112"/>
      <c r="AN89" s="114">
        <f>SUM(AG89,AT89)</f>
        <v>0</v>
      </c>
      <c r="AO89" s="112"/>
      <c r="AP89" s="112"/>
      <c r="AQ89" s="115" t="s">
        <v>78</v>
      </c>
      <c r="AR89" s="116"/>
      <c r="AS89" s="117">
        <v>0</v>
      </c>
      <c r="AT89" s="118">
        <f>ROUND(SUM(AV89:AW89),2)</f>
        <v>0</v>
      </c>
      <c r="AU89" s="119">
        <f>'2020-076-08 - MaR'!P85</f>
        <v>0</v>
      </c>
      <c r="AV89" s="118">
        <f>'2020-076-08 - MaR'!J33</f>
        <v>0</v>
      </c>
      <c r="AW89" s="118">
        <f>'2020-076-08 - MaR'!J34</f>
        <v>0</v>
      </c>
      <c r="AX89" s="118">
        <f>'2020-076-08 - MaR'!J35</f>
        <v>0</v>
      </c>
      <c r="AY89" s="118">
        <f>'2020-076-08 - MaR'!J36</f>
        <v>0</v>
      </c>
      <c r="AZ89" s="118">
        <f>'2020-076-08 - MaR'!F33</f>
        <v>0</v>
      </c>
      <c r="BA89" s="118">
        <f>'2020-076-08 - MaR'!F34</f>
        <v>0</v>
      </c>
      <c r="BB89" s="118">
        <f>'2020-076-08 - MaR'!F35</f>
        <v>0</v>
      </c>
      <c r="BC89" s="118">
        <f>'2020-076-08 - MaR'!F36</f>
        <v>0</v>
      </c>
      <c r="BD89" s="120">
        <f>'2020-076-08 - MaR'!F37</f>
        <v>0</v>
      </c>
      <c r="BE89" s="7"/>
      <c r="BT89" s="121" t="s">
        <v>79</v>
      </c>
      <c r="BV89" s="121" t="s">
        <v>74</v>
      </c>
      <c r="BW89" s="121" t="s">
        <v>184</v>
      </c>
      <c r="BX89" s="121" t="s">
        <v>5</v>
      </c>
      <c r="CL89" s="121" t="s">
        <v>19</v>
      </c>
      <c r="CM89" s="121" t="s">
        <v>81</v>
      </c>
    </row>
    <row r="90" s="7" customFormat="1" ht="24.75" customHeight="1">
      <c r="A90" s="122" t="s">
        <v>82</v>
      </c>
      <c r="B90" s="109"/>
      <c r="C90" s="110"/>
      <c r="D90" s="111" t="s">
        <v>185</v>
      </c>
      <c r="E90" s="111"/>
      <c r="F90" s="111"/>
      <c r="G90" s="111"/>
      <c r="H90" s="111"/>
      <c r="I90" s="112"/>
      <c r="J90" s="111" t="s">
        <v>186</v>
      </c>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4">
        <f>'2020-076-09 - Slaboproud ...'!J30</f>
        <v>0</v>
      </c>
      <c r="AH90" s="112"/>
      <c r="AI90" s="112"/>
      <c r="AJ90" s="112"/>
      <c r="AK90" s="112"/>
      <c r="AL90" s="112"/>
      <c r="AM90" s="112"/>
      <c r="AN90" s="114">
        <f>SUM(AG90,AT90)</f>
        <v>0</v>
      </c>
      <c r="AO90" s="112"/>
      <c r="AP90" s="112"/>
      <c r="AQ90" s="115" t="s">
        <v>78</v>
      </c>
      <c r="AR90" s="116"/>
      <c r="AS90" s="117">
        <v>0</v>
      </c>
      <c r="AT90" s="118">
        <f>ROUND(SUM(AV90:AW90),2)</f>
        <v>0</v>
      </c>
      <c r="AU90" s="119">
        <f>'2020-076-09 - Slaboproud ...'!P84</f>
        <v>0</v>
      </c>
      <c r="AV90" s="118">
        <f>'2020-076-09 - Slaboproud ...'!J33</f>
        <v>0</v>
      </c>
      <c r="AW90" s="118">
        <f>'2020-076-09 - Slaboproud ...'!J34</f>
        <v>0</v>
      </c>
      <c r="AX90" s="118">
        <f>'2020-076-09 - Slaboproud ...'!J35</f>
        <v>0</v>
      </c>
      <c r="AY90" s="118">
        <f>'2020-076-09 - Slaboproud ...'!J36</f>
        <v>0</v>
      </c>
      <c r="AZ90" s="118">
        <f>'2020-076-09 - Slaboproud ...'!F33</f>
        <v>0</v>
      </c>
      <c r="BA90" s="118">
        <f>'2020-076-09 - Slaboproud ...'!F34</f>
        <v>0</v>
      </c>
      <c r="BB90" s="118">
        <f>'2020-076-09 - Slaboproud ...'!F35</f>
        <v>0</v>
      </c>
      <c r="BC90" s="118">
        <f>'2020-076-09 - Slaboproud ...'!F36</f>
        <v>0</v>
      </c>
      <c r="BD90" s="120">
        <f>'2020-076-09 - Slaboproud ...'!F37</f>
        <v>0</v>
      </c>
      <c r="BE90" s="7"/>
      <c r="BT90" s="121" t="s">
        <v>79</v>
      </c>
      <c r="BV90" s="121" t="s">
        <v>74</v>
      </c>
      <c r="BW90" s="121" t="s">
        <v>187</v>
      </c>
      <c r="BX90" s="121" t="s">
        <v>5</v>
      </c>
      <c r="CL90" s="121" t="s">
        <v>19</v>
      </c>
      <c r="CM90" s="121" t="s">
        <v>81</v>
      </c>
    </row>
    <row r="91" s="7" customFormat="1" ht="24.75" customHeight="1">
      <c r="A91" s="122" t="s">
        <v>82</v>
      </c>
      <c r="B91" s="109"/>
      <c r="C91" s="110"/>
      <c r="D91" s="111" t="s">
        <v>188</v>
      </c>
      <c r="E91" s="111"/>
      <c r="F91" s="111"/>
      <c r="G91" s="111"/>
      <c r="H91" s="111"/>
      <c r="I91" s="112"/>
      <c r="J91" s="111" t="s">
        <v>189</v>
      </c>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4">
        <f>'2020-076-10 - Silnoproud'!J30</f>
        <v>0</v>
      </c>
      <c r="AH91" s="112"/>
      <c r="AI91" s="112"/>
      <c r="AJ91" s="112"/>
      <c r="AK91" s="112"/>
      <c r="AL91" s="112"/>
      <c r="AM91" s="112"/>
      <c r="AN91" s="114">
        <f>SUM(AG91,AT91)</f>
        <v>0</v>
      </c>
      <c r="AO91" s="112"/>
      <c r="AP91" s="112"/>
      <c r="AQ91" s="115" t="s">
        <v>78</v>
      </c>
      <c r="AR91" s="116"/>
      <c r="AS91" s="117">
        <v>0</v>
      </c>
      <c r="AT91" s="118">
        <f>ROUND(SUM(AV91:AW91),2)</f>
        <v>0</v>
      </c>
      <c r="AU91" s="119">
        <f>'2020-076-10 - Silnoproud'!P85</f>
        <v>0</v>
      </c>
      <c r="AV91" s="118">
        <f>'2020-076-10 - Silnoproud'!J33</f>
        <v>0</v>
      </c>
      <c r="AW91" s="118">
        <f>'2020-076-10 - Silnoproud'!J34</f>
        <v>0</v>
      </c>
      <c r="AX91" s="118">
        <f>'2020-076-10 - Silnoproud'!J35</f>
        <v>0</v>
      </c>
      <c r="AY91" s="118">
        <f>'2020-076-10 - Silnoproud'!J36</f>
        <v>0</v>
      </c>
      <c r="AZ91" s="118">
        <f>'2020-076-10 - Silnoproud'!F33</f>
        <v>0</v>
      </c>
      <c r="BA91" s="118">
        <f>'2020-076-10 - Silnoproud'!F34</f>
        <v>0</v>
      </c>
      <c r="BB91" s="118">
        <f>'2020-076-10 - Silnoproud'!F35</f>
        <v>0</v>
      </c>
      <c r="BC91" s="118">
        <f>'2020-076-10 - Silnoproud'!F36</f>
        <v>0</v>
      </c>
      <c r="BD91" s="120">
        <f>'2020-076-10 - Silnoproud'!F37</f>
        <v>0</v>
      </c>
      <c r="BE91" s="7"/>
      <c r="BT91" s="121" t="s">
        <v>79</v>
      </c>
      <c r="BV91" s="121" t="s">
        <v>74</v>
      </c>
      <c r="BW91" s="121" t="s">
        <v>190</v>
      </c>
      <c r="BX91" s="121" t="s">
        <v>5</v>
      </c>
      <c r="CL91" s="121" t="s">
        <v>19</v>
      </c>
      <c r="CM91" s="121" t="s">
        <v>81</v>
      </c>
    </row>
    <row r="92" s="7" customFormat="1" ht="24.75" customHeight="1">
      <c r="A92" s="122" t="s">
        <v>82</v>
      </c>
      <c r="B92" s="109"/>
      <c r="C92" s="110"/>
      <c r="D92" s="111" t="s">
        <v>191</v>
      </c>
      <c r="E92" s="111"/>
      <c r="F92" s="111"/>
      <c r="G92" s="111"/>
      <c r="H92" s="111"/>
      <c r="I92" s="112"/>
      <c r="J92" s="111" t="s">
        <v>192</v>
      </c>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4">
        <f>'2020-076-11 - Slaboproud ...'!J30</f>
        <v>0</v>
      </c>
      <c r="AH92" s="112"/>
      <c r="AI92" s="112"/>
      <c r="AJ92" s="112"/>
      <c r="AK92" s="112"/>
      <c r="AL92" s="112"/>
      <c r="AM92" s="112"/>
      <c r="AN92" s="114">
        <f>SUM(AG92,AT92)</f>
        <v>0</v>
      </c>
      <c r="AO92" s="112"/>
      <c r="AP92" s="112"/>
      <c r="AQ92" s="115" t="s">
        <v>78</v>
      </c>
      <c r="AR92" s="116"/>
      <c r="AS92" s="117">
        <v>0</v>
      </c>
      <c r="AT92" s="118">
        <f>ROUND(SUM(AV92:AW92),2)</f>
        <v>0</v>
      </c>
      <c r="AU92" s="119">
        <f>'2020-076-11 - Slaboproud ...'!P81</f>
        <v>0</v>
      </c>
      <c r="AV92" s="118">
        <f>'2020-076-11 - Slaboproud ...'!J33</f>
        <v>0</v>
      </c>
      <c r="AW92" s="118">
        <f>'2020-076-11 - Slaboproud ...'!J34</f>
        <v>0</v>
      </c>
      <c r="AX92" s="118">
        <f>'2020-076-11 - Slaboproud ...'!J35</f>
        <v>0</v>
      </c>
      <c r="AY92" s="118">
        <f>'2020-076-11 - Slaboproud ...'!J36</f>
        <v>0</v>
      </c>
      <c r="AZ92" s="118">
        <f>'2020-076-11 - Slaboproud ...'!F33</f>
        <v>0</v>
      </c>
      <c r="BA92" s="118">
        <f>'2020-076-11 - Slaboproud ...'!F34</f>
        <v>0</v>
      </c>
      <c r="BB92" s="118">
        <f>'2020-076-11 - Slaboproud ...'!F35</f>
        <v>0</v>
      </c>
      <c r="BC92" s="118">
        <f>'2020-076-11 - Slaboproud ...'!F36</f>
        <v>0</v>
      </c>
      <c r="BD92" s="120">
        <f>'2020-076-11 - Slaboproud ...'!F37</f>
        <v>0</v>
      </c>
      <c r="BE92" s="7"/>
      <c r="BT92" s="121" t="s">
        <v>79</v>
      </c>
      <c r="BV92" s="121" t="s">
        <v>74</v>
      </c>
      <c r="BW92" s="121" t="s">
        <v>193</v>
      </c>
      <c r="BX92" s="121" t="s">
        <v>5</v>
      </c>
      <c r="CL92" s="121" t="s">
        <v>19</v>
      </c>
      <c r="CM92" s="121" t="s">
        <v>81</v>
      </c>
    </row>
    <row r="93" s="7" customFormat="1" ht="24.75" customHeight="1">
      <c r="A93" s="122" t="s">
        <v>82</v>
      </c>
      <c r="B93" s="109"/>
      <c r="C93" s="110"/>
      <c r="D93" s="111" t="s">
        <v>194</v>
      </c>
      <c r="E93" s="111"/>
      <c r="F93" s="111"/>
      <c r="G93" s="111"/>
      <c r="H93" s="111"/>
      <c r="I93" s="112"/>
      <c r="J93" s="111" t="s">
        <v>195</v>
      </c>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4">
        <f>'2020-076-12 - Multikanál'!J30</f>
        <v>0</v>
      </c>
      <c r="AH93" s="112"/>
      <c r="AI93" s="112"/>
      <c r="AJ93" s="112"/>
      <c r="AK93" s="112"/>
      <c r="AL93" s="112"/>
      <c r="AM93" s="112"/>
      <c r="AN93" s="114">
        <f>SUM(AG93,AT93)</f>
        <v>0</v>
      </c>
      <c r="AO93" s="112"/>
      <c r="AP93" s="112"/>
      <c r="AQ93" s="115" t="s">
        <v>78</v>
      </c>
      <c r="AR93" s="116"/>
      <c r="AS93" s="117">
        <v>0</v>
      </c>
      <c r="AT93" s="118">
        <f>ROUND(SUM(AV93:AW93),2)</f>
        <v>0</v>
      </c>
      <c r="AU93" s="119">
        <f>'2020-076-12 - Multikanál'!P93</f>
        <v>0</v>
      </c>
      <c r="AV93" s="118">
        <f>'2020-076-12 - Multikanál'!J33</f>
        <v>0</v>
      </c>
      <c r="AW93" s="118">
        <f>'2020-076-12 - Multikanál'!J34</f>
        <v>0</v>
      </c>
      <c r="AX93" s="118">
        <f>'2020-076-12 - Multikanál'!J35</f>
        <v>0</v>
      </c>
      <c r="AY93" s="118">
        <f>'2020-076-12 - Multikanál'!J36</f>
        <v>0</v>
      </c>
      <c r="AZ93" s="118">
        <f>'2020-076-12 - Multikanál'!F33</f>
        <v>0</v>
      </c>
      <c r="BA93" s="118">
        <f>'2020-076-12 - Multikanál'!F34</f>
        <v>0</v>
      </c>
      <c r="BB93" s="118">
        <f>'2020-076-12 - Multikanál'!F35</f>
        <v>0</v>
      </c>
      <c r="BC93" s="118">
        <f>'2020-076-12 - Multikanál'!F36</f>
        <v>0</v>
      </c>
      <c r="BD93" s="120">
        <f>'2020-076-12 - Multikanál'!F37</f>
        <v>0</v>
      </c>
      <c r="BE93" s="7"/>
      <c r="BT93" s="121" t="s">
        <v>79</v>
      </c>
      <c r="BV93" s="121" t="s">
        <v>74</v>
      </c>
      <c r="BW93" s="121" t="s">
        <v>196</v>
      </c>
      <c r="BX93" s="121" t="s">
        <v>5</v>
      </c>
      <c r="CL93" s="121" t="s">
        <v>19</v>
      </c>
      <c r="CM93" s="121" t="s">
        <v>81</v>
      </c>
    </row>
    <row r="94" s="7" customFormat="1" ht="24.75" customHeight="1">
      <c r="A94" s="122" t="s">
        <v>82</v>
      </c>
      <c r="B94" s="109"/>
      <c r="C94" s="110"/>
      <c r="D94" s="111" t="s">
        <v>197</v>
      </c>
      <c r="E94" s="111"/>
      <c r="F94" s="111"/>
      <c r="G94" s="111"/>
      <c r="H94" s="111"/>
      <c r="I94" s="112"/>
      <c r="J94" s="111" t="s">
        <v>198</v>
      </c>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4">
        <f>'2020-076-13 - VRN - vedle...'!J30</f>
        <v>0</v>
      </c>
      <c r="AH94" s="112"/>
      <c r="AI94" s="112"/>
      <c r="AJ94" s="112"/>
      <c r="AK94" s="112"/>
      <c r="AL94" s="112"/>
      <c r="AM94" s="112"/>
      <c r="AN94" s="114">
        <f>SUM(AG94,AT94)</f>
        <v>0</v>
      </c>
      <c r="AO94" s="112"/>
      <c r="AP94" s="112"/>
      <c r="AQ94" s="115" t="s">
        <v>78</v>
      </c>
      <c r="AR94" s="116"/>
      <c r="AS94" s="132">
        <v>0</v>
      </c>
      <c r="AT94" s="133">
        <f>ROUND(SUM(AV94:AW94),2)</f>
        <v>0</v>
      </c>
      <c r="AU94" s="134">
        <f>'2020-076-13 - VRN - vedle...'!P86</f>
        <v>0</v>
      </c>
      <c r="AV94" s="133">
        <f>'2020-076-13 - VRN - vedle...'!J33</f>
        <v>0</v>
      </c>
      <c r="AW94" s="133">
        <f>'2020-076-13 - VRN - vedle...'!J34</f>
        <v>0</v>
      </c>
      <c r="AX94" s="133">
        <f>'2020-076-13 - VRN - vedle...'!J35</f>
        <v>0</v>
      </c>
      <c r="AY94" s="133">
        <f>'2020-076-13 - VRN - vedle...'!J36</f>
        <v>0</v>
      </c>
      <c r="AZ94" s="133">
        <f>'2020-076-13 - VRN - vedle...'!F33</f>
        <v>0</v>
      </c>
      <c r="BA94" s="133">
        <f>'2020-076-13 - VRN - vedle...'!F34</f>
        <v>0</v>
      </c>
      <c r="BB94" s="133">
        <f>'2020-076-13 - VRN - vedle...'!F35</f>
        <v>0</v>
      </c>
      <c r="BC94" s="133">
        <f>'2020-076-13 - VRN - vedle...'!F36</f>
        <v>0</v>
      </c>
      <c r="BD94" s="135">
        <f>'2020-076-13 - VRN - vedle...'!F37</f>
        <v>0</v>
      </c>
      <c r="BE94" s="7"/>
      <c r="BT94" s="121" t="s">
        <v>79</v>
      </c>
      <c r="BV94" s="121" t="s">
        <v>74</v>
      </c>
      <c r="BW94" s="121" t="s">
        <v>199</v>
      </c>
      <c r="BX94" s="121" t="s">
        <v>5</v>
      </c>
      <c r="CL94" s="121" t="s">
        <v>19</v>
      </c>
      <c r="CM94" s="121" t="s">
        <v>81</v>
      </c>
    </row>
    <row r="95" s="2" customFormat="1" ht="30" customHeight="1">
      <c r="A95" s="36"/>
      <c r="B95" s="37"/>
      <c r="C95" s="38"/>
      <c r="D95" s="38"/>
      <c r="E95" s="38"/>
      <c r="F95" s="38"/>
      <c r="G95" s="38"/>
      <c r="H95" s="38"/>
      <c r="I95" s="38"/>
      <c r="J95" s="38"/>
      <c r="K95" s="38"/>
      <c r="L95" s="38"/>
      <c r="M95" s="38"/>
      <c r="N95" s="38"/>
      <c r="O95" s="38"/>
      <c r="P95" s="38"/>
      <c r="Q95" s="38"/>
      <c r="R95" s="38"/>
      <c r="S95" s="38"/>
      <c r="T95" s="38"/>
      <c r="U95" s="38"/>
      <c r="V95" s="38"/>
      <c r="W95" s="38"/>
      <c r="X95" s="38"/>
      <c r="Y95" s="38"/>
      <c r="Z95" s="38"/>
      <c r="AA95" s="38"/>
      <c r="AB95" s="38"/>
      <c r="AC95" s="38"/>
      <c r="AD95" s="38"/>
      <c r="AE95" s="38"/>
      <c r="AF95" s="38"/>
      <c r="AG95" s="38"/>
      <c r="AH95" s="38"/>
      <c r="AI95" s="38"/>
      <c r="AJ95" s="38"/>
      <c r="AK95" s="38"/>
      <c r="AL95" s="38"/>
      <c r="AM95" s="38"/>
      <c r="AN95" s="38"/>
      <c r="AO95" s="38"/>
      <c r="AP95" s="38"/>
      <c r="AQ95" s="38"/>
      <c r="AR95" s="42"/>
      <c r="AS95" s="36"/>
      <c r="AT95" s="36"/>
      <c r="AU95" s="36"/>
      <c r="AV95" s="36"/>
      <c r="AW95" s="36"/>
      <c r="AX95" s="36"/>
      <c r="AY95" s="36"/>
      <c r="AZ95" s="36"/>
      <c r="BA95" s="36"/>
      <c r="BB95" s="36"/>
      <c r="BC95" s="36"/>
      <c r="BD95" s="36"/>
      <c r="BE95" s="36"/>
    </row>
    <row r="96" s="2" customFormat="1" ht="6.96" customHeight="1">
      <c r="A96" s="36"/>
      <c r="B96" s="57"/>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42"/>
      <c r="AS96" s="36"/>
      <c r="AT96" s="36"/>
      <c r="AU96" s="36"/>
      <c r="AV96" s="36"/>
      <c r="AW96" s="36"/>
      <c r="AX96" s="36"/>
      <c r="AY96" s="36"/>
      <c r="AZ96" s="36"/>
      <c r="BA96" s="36"/>
      <c r="BB96" s="36"/>
      <c r="BC96" s="36"/>
      <c r="BD96" s="36"/>
      <c r="BE96" s="36"/>
    </row>
  </sheetData>
  <sheetProtection sheet="1" formatColumns="0" formatRows="0" objects="1" scenarios="1" spinCount="100000" saltValue="0iv0Rdyn5boCyxivtC3I9pSNZHxECkOrD38WevX6jjT4eYZBltuRUyYZpw97Lgi8z5K9jNe/xPD6aephsxj01g==" hashValue="Gb/CS2BcWTkjqU8u49ql5K0JbGZYX9bZZIh+M1y0UeeMRIn2YziEq7t0MvTRQgVZT0jjQ8miSUAIKUIoUhj9SQ==" algorithmName="SHA-512" password="CC35"/>
  <mergeCells count="198">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N61:AP61"/>
    <mergeCell ref="AN62:AP62"/>
    <mergeCell ref="AG62:AM62"/>
    <mergeCell ref="AN63:AP63"/>
    <mergeCell ref="AG63:AM63"/>
    <mergeCell ref="AN64:AP64"/>
    <mergeCell ref="AG64:AM64"/>
    <mergeCell ref="AN65:AP65"/>
    <mergeCell ref="AG65:AM65"/>
    <mergeCell ref="AN66:AP66"/>
    <mergeCell ref="AG66:AM66"/>
    <mergeCell ref="AN67:AP67"/>
    <mergeCell ref="AG67:AM67"/>
    <mergeCell ref="AG68:AM68"/>
    <mergeCell ref="AN68:AP68"/>
    <mergeCell ref="AN69:AP69"/>
    <mergeCell ref="AG69:AM69"/>
    <mergeCell ref="AN70:AP70"/>
    <mergeCell ref="AG70:AM70"/>
    <mergeCell ref="AN71:AP71"/>
    <mergeCell ref="AG71:AM71"/>
    <mergeCell ref="AG72:AM72"/>
    <mergeCell ref="AN72:AP72"/>
    <mergeCell ref="AG73:AM73"/>
    <mergeCell ref="AN73:AP73"/>
    <mergeCell ref="AN74:AP74"/>
    <mergeCell ref="AG74:AM74"/>
    <mergeCell ref="AG75:AM75"/>
    <mergeCell ref="AN75:AP75"/>
    <mergeCell ref="AG76:AM76"/>
    <mergeCell ref="AN76:AP76"/>
    <mergeCell ref="AN77:AP77"/>
    <mergeCell ref="AG77:AM77"/>
    <mergeCell ref="AN78:AP78"/>
    <mergeCell ref="AG78:AM78"/>
    <mergeCell ref="AN79:AP79"/>
    <mergeCell ref="AG79:AM79"/>
    <mergeCell ref="AN80:AP80"/>
    <mergeCell ref="AG80:AM80"/>
    <mergeCell ref="AG81:AM81"/>
    <mergeCell ref="AN81:AP81"/>
    <mergeCell ref="AN82:AP82"/>
    <mergeCell ref="AG82:AM82"/>
    <mergeCell ref="AN83:AP83"/>
    <mergeCell ref="AG83:AM83"/>
    <mergeCell ref="AN84:AP84"/>
    <mergeCell ref="AG84:AM84"/>
    <mergeCell ref="AN85:AP85"/>
    <mergeCell ref="AG85:AM85"/>
    <mergeCell ref="AN86:AP86"/>
    <mergeCell ref="AG86:AM86"/>
    <mergeCell ref="AN87:AP87"/>
    <mergeCell ref="AG87:AM87"/>
    <mergeCell ref="AN88:AP88"/>
    <mergeCell ref="AG88:AM88"/>
    <mergeCell ref="AN89:AP89"/>
    <mergeCell ref="AG89:AM89"/>
    <mergeCell ref="AN90:AP90"/>
    <mergeCell ref="AG90:AM90"/>
    <mergeCell ref="AN91:AP91"/>
    <mergeCell ref="AG91:AM91"/>
    <mergeCell ref="AN92:AP92"/>
    <mergeCell ref="AG92:AM92"/>
    <mergeCell ref="AN93:AP93"/>
    <mergeCell ref="AG93:AM93"/>
    <mergeCell ref="AN94:AP94"/>
    <mergeCell ref="AG94:AM94"/>
    <mergeCell ref="L45:AO45"/>
    <mergeCell ref="I52:AF52"/>
    <mergeCell ref="C52:G52"/>
    <mergeCell ref="D55:H55"/>
    <mergeCell ref="J55:AF55"/>
    <mergeCell ref="K56:AF56"/>
    <mergeCell ref="E56:I56"/>
    <mergeCell ref="E57:I57"/>
    <mergeCell ref="K57:AF57"/>
    <mergeCell ref="E58:I58"/>
    <mergeCell ref="K58:AF58"/>
    <mergeCell ref="E59:I59"/>
    <mergeCell ref="K59:AF59"/>
    <mergeCell ref="E60:I60"/>
    <mergeCell ref="K60:AF60"/>
    <mergeCell ref="E61:I61"/>
    <mergeCell ref="K61:AF61"/>
    <mergeCell ref="K62:AF62"/>
    <mergeCell ref="E62:I62"/>
    <mergeCell ref="K63:AF63"/>
    <mergeCell ref="E63:I63"/>
    <mergeCell ref="AM47:AN47"/>
    <mergeCell ref="AM49:AP49"/>
    <mergeCell ref="AS49:AT51"/>
    <mergeCell ref="AM50:AP50"/>
    <mergeCell ref="AG52:AM52"/>
    <mergeCell ref="AN52:AP52"/>
    <mergeCell ref="AN55:AP55"/>
    <mergeCell ref="AG55:AM55"/>
    <mergeCell ref="AN56:AP56"/>
    <mergeCell ref="AG56:AM56"/>
    <mergeCell ref="AG57:AM57"/>
    <mergeCell ref="AN57:AP57"/>
    <mergeCell ref="AN58:AP58"/>
    <mergeCell ref="AG58:AM58"/>
    <mergeCell ref="AN59:AP59"/>
    <mergeCell ref="AG59:AM59"/>
    <mergeCell ref="AN60:AP60"/>
    <mergeCell ref="AG60:AM60"/>
    <mergeCell ref="AG54:AM54"/>
    <mergeCell ref="AN54:AP54"/>
    <mergeCell ref="J88:AF88"/>
    <mergeCell ref="J87:AF87"/>
    <mergeCell ref="J86:AF86"/>
    <mergeCell ref="J85:AF85"/>
    <mergeCell ref="J73:AF73"/>
    <mergeCell ref="J68:AF68"/>
    <mergeCell ref="K64:AF64"/>
    <mergeCell ref="K65:AF65"/>
    <mergeCell ref="K66:AF66"/>
    <mergeCell ref="K84:AF84"/>
    <mergeCell ref="K83:AF83"/>
    <mergeCell ref="K74:AF74"/>
    <mergeCell ref="K82:AF82"/>
    <mergeCell ref="K67:AF67"/>
    <mergeCell ref="K81:AF81"/>
    <mergeCell ref="K72:AF72"/>
    <mergeCell ref="K80:AF80"/>
    <mergeCell ref="K69:AF69"/>
    <mergeCell ref="K79:AF79"/>
    <mergeCell ref="K78:AF78"/>
    <mergeCell ref="K77:AF77"/>
    <mergeCell ref="K70:AF70"/>
    <mergeCell ref="K75:AF75"/>
    <mergeCell ref="K71:AF71"/>
    <mergeCell ref="K76:AF76"/>
    <mergeCell ref="J89:AF89"/>
    <mergeCell ref="J90:AF90"/>
    <mergeCell ref="J91:AF91"/>
    <mergeCell ref="J92:AF92"/>
    <mergeCell ref="J93:AF93"/>
    <mergeCell ref="J94:AF94"/>
    <mergeCell ref="D89:H89"/>
    <mergeCell ref="D88:H88"/>
    <mergeCell ref="D85:H85"/>
    <mergeCell ref="D68:H68"/>
    <mergeCell ref="D87:H87"/>
    <mergeCell ref="D86:H86"/>
    <mergeCell ref="D73:H73"/>
    <mergeCell ref="E84:I84"/>
    <mergeCell ref="E83:I83"/>
    <mergeCell ref="E82:I82"/>
    <mergeCell ref="E81:I81"/>
    <mergeCell ref="E74:I74"/>
    <mergeCell ref="E80:I80"/>
    <mergeCell ref="E79:I79"/>
    <mergeCell ref="E78:I78"/>
    <mergeCell ref="E77:I77"/>
    <mergeCell ref="E75:I75"/>
    <mergeCell ref="E76:I76"/>
    <mergeCell ref="E72:I72"/>
    <mergeCell ref="E65:I65"/>
    <mergeCell ref="E66:I66"/>
    <mergeCell ref="E69:I69"/>
    <mergeCell ref="E70:I70"/>
    <mergeCell ref="E67:I67"/>
    <mergeCell ref="E64:I64"/>
    <mergeCell ref="E71:I71"/>
    <mergeCell ref="D90:H90"/>
    <mergeCell ref="D91:H91"/>
    <mergeCell ref="D92:H92"/>
    <mergeCell ref="D93:H93"/>
    <mergeCell ref="D94:H94"/>
  </mergeCells>
  <hyperlinks>
    <hyperlink ref="A56" location="'2020-076-01-01 - SO-01-01...'!C2" display="/"/>
    <hyperlink ref="A57" location="'2020-076-01-02 - SO-01-02...'!C2" display="/"/>
    <hyperlink ref="A58" location="'2020-076-01-03 - SO-01-03...'!C2" display="/"/>
    <hyperlink ref="A59" location="'2020-076-01-04 - SO-01-04...'!C2" display="/"/>
    <hyperlink ref="A60" location="'2020-076-01-05 - SO-01-05...'!C2" display="/"/>
    <hyperlink ref="A61" location="'2020-076-01-06 - SO-01-06...'!C2" display="/"/>
    <hyperlink ref="A62" location="'2020-076-01-07 - SO-01-07...'!C2" display="/"/>
    <hyperlink ref="A63" location="'2020-076-01-08 - SO-01-08...'!C2" display="/"/>
    <hyperlink ref="A64" location="'2020-076-01-09 - SO-01-09...'!C2" display="/"/>
    <hyperlink ref="A65" location="'2020-076-01-10 - SO-01-10...'!C2" display="/"/>
    <hyperlink ref="A66" location="'2020-076-01-11 - SO-01-11...'!C2" display="/"/>
    <hyperlink ref="A67" location="'2020-076-01-12 - SO-01-12...'!C2" display="/"/>
    <hyperlink ref="A69" location="'2020-076-02-01 - SO-02 - ...'!C2" display="/"/>
    <hyperlink ref="A70" location="'2020-076-02-02 - SO-02 - ...'!C2" display="/"/>
    <hyperlink ref="A71" location="'2020-076-02-03 - SO-02 - ...'!C2" display="/"/>
    <hyperlink ref="A72" location="'2020-076-02-04 - SO-02 - ...'!C2" display="/"/>
    <hyperlink ref="A74" location="'2020-076-03-01 - SO-03-01...'!C2" display="/"/>
    <hyperlink ref="A75" location="'2020-076-03-02 - SO-03-02...'!C2" display="/"/>
    <hyperlink ref="A76" location="'2020-076-03-03 - SO-03-03...'!C2" display="/"/>
    <hyperlink ref="A77" location="'2020-076-03-04 - SO-03-04...'!C2" display="/"/>
    <hyperlink ref="A78" location="'2020-076-03-05 - SO-03-05...'!C2" display="/"/>
    <hyperlink ref="A79" location="'2020-076-03-06 - SO-03-06...'!C2" display="/"/>
    <hyperlink ref="A80" location="'2020-076-03-07 - SO-03-07...'!C2" display="/"/>
    <hyperlink ref="A81" location="'2020-076-03-08 - SO-03-08...'!C2" display="/"/>
    <hyperlink ref="A82" location="'2020-076-03-09 - SO-03-09...'!C2" display="/"/>
    <hyperlink ref="A83" location="'2020-076-03-13 - SO-01-10...'!C2" display="/"/>
    <hyperlink ref="A84" location="'2020-076-03-14 - SO-01-11...'!C2" display="/"/>
    <hyperlink ref="A85" location="'2020-076-04 - SO-04 - vsa...'!C2" display="/"/>
    <hyperlink ref="A86" location="'2020-076-05 - PBŘ'!C2" display="/"/>
    <hyperlink ref="A87" location="'2020-076-06 - ZTI - vnitř...'!C2" display="/"/>
    <hyperlink ref="A88" location="'2020-076-07 - VZT a RTCH'!C2" display="/"/>
    <hyperlink ref="A89" location="'2020-076-08 - MaR'!C2" display="/"/>
    <hyperlink ref="A90" location="'2020-076-09 - Slaboproud ...'!C2" display="/"/>
    <hyperlink ref="A91" location="'2020-076-10 - Silnoproud'!C2" display="/"/>
    <hyperlink ref="A92" location="'2020-076-11 - Slaboproud ...'!C2" display="/"/>
    <hyperlink ref="A93" location="'2020-076-12 - Multikanál'!C2" display="/"/>
    <hyperlink ref="A94" location="'2020-076-13 - VRN - vedl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110</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899</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ROUND(J89,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ROUND((SUM(BE89:BE99)),  2)</f>
        <v>0</v>
      </c>
      <c r="G35" s="36"/>
      <c r="H35" s="36"/>
      <c r="I35" s="155">
        <v>0.20999999999999999</v>
      </c>
      <c r="J35" s="154">
        <f>ROUND(((SUM(BE89:BE99))*I35),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ROUND((SUM(BF89:BF99)),  2)</f>
        <v>0</v>
      </c>
      <c r="G36" s="36"/>
      <c r="H36" s="36"/>
      <c r="I36" s="155">
        <v>0.14999999999999999</v>
      </c>
      <c r="J36" s="154">
        <f>ROUND(((SUM(BF89:BF99))*I36),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ROUND((SUM(BG89:BG99)),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ROUND((SUM(BH89:BH99)),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ROUND((SUM(BI89:BI99)),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2020-076-01-09 - SO-01-09 okapový chodník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J89</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574</v>
      </c>
      <c r="E64" s="175"/>
      <c r="F64" s="175"/>
      <c r="G64" s="175"/>
      <c r="H64" s="175"/>
      <c r="I64" s="175"/>
      <c r="J64" s="176">
        <f>J90</f>
        <v>0</v>
      </c>
      <c r="K64" s="173"/>
      <c r="L64" s="177"/>
      <c r="S64" s="9"/>
      <c r="T64" s="9"/>
      <c r="U64" s="9"/>
      <c r="V64" s="9"/>
      <c r="W64" s="9"/>
      <c r="X64" s="9"/>
      <c r="Y64" s="9"/>
      <c r="Z64" s="9"/>
      <c r="AA64" s="9"/>
      <c r="AB64" s="9"/>
      <c r="AC64" s="9"/>
      <c r="AD64" s="9"/>
      <c r="AE64" s="9"/>
    </row>
    <row r="65" s="10" customFormat="1" ht="19.92" customHeight="1">
      <c r="A65" s="10"/>
      <c r="B65" s="178"/>
      <c r="C65" s="123"/>
      <c r="D65" s="179" t="s">
        <v>212</v>
      </c>
      <c r="E65" s="180"/>
      <c r="F65" s="180"/>
      <c r="G65" s="180"/>
      <c r="H65" s="180"/>
      <c r="I65" s="180"/>
      <c r="J65" s="181">
        <f>J91</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213</v>
      </c>
      <c r="E66" s="180"/>
      <c r="F66" s="180"/>
      <c r="G66" s="180"/>
      <c r="H66" s="180"/>
      <c r="I66" s="180"/>
      <c r="J66" s="181">
        <f>J95</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214</v>
      </c>
      <c r="E67" s="180"/>
      <c r="F67" s="180"/>
      <c r="G67" s="180"/>
      <c r="H67" s="180"/>
      <c r="I67" s="180"/>
      <c r="J67" s="181">
        <f>J98</f>
        <v>0</v>
      </c>
      <c r="K67" s="123"/>
      <c r="L67" s="182"/>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58"/>
      <c r="J69" s="58"/>
      <c r="K69" s="58"/>
      <c r="L69" s="142"/>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60"/>
      <c r="J73" s="60"/>
      <c r="K73" s="60"/>
      <c r="L73" s="142"/>
      <c r="S73" s="36"/>
      <c r="T73" s="36"/>
      <c r="U73" s="36"/>
      <c r="V73" s="36"/>
      <c r="W73" s="36"/>
      <c r="X73" s="36"/>
      <c r="Y73" s="36"/>
      <c r="Z73" s="36"/>
      <c r="AA73" s="36"/>
      <c r="AB73" s="36"/>
      <c r="AC73" s="36"/>
      <c r="AD73" s="36"/>
      <c r="AE73" s="36"/>
    </row>
    <row r="74" s="2" customFormat="1" ht="24.96" customHeight="1">
      <c r="A74" s="36"/>
      <c r="B74" s="37"/>
      <c r="C74" s="21" t="s">
        <v>217</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2" customHeight="1">
      <c r="A76" s="36"/>
      <c r="B76" s="37"/>
      <c r="C76" s="30" t="s">
        <v>16</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167" t="str">
        <f>E7</f>
        <v>Školní sklad FLD, trafostanice</v>
      </c>
      <c r="F77" s="30"/>
      <c r="G77" s="30"/>
      <c r="H77" s="30"/>
      <c r="I77" s="38"/>
      <c r="J77" s="38"/>
      <c r="K77" s="38"/>
      <c r="L77" s="142"/>
      <c r="S77" s="36"/>
      <c r="T77" s="36"/>
      <c r="U77" s="36"/>
      <c r="V77" s="36"/>
      <c r="W77" s="36"/>
      <c r="X77" s="36"/>
      <c r="Y77" s="36"/>
      <c r="Z77" s="36"/>
      <c r="AA77" s="36"/>
      <c r="AB77" s="36"/>
      <c r="AC77" s="36"/>
      <c r="AD77" s="36"/>
      <c r="AE77" s="36"/>
    </row>
    <row r="78" s="1" customFormat="1" ht="12" customHeight="1">
      <c r="B78" s="19"/>
      <c r="C78" s="30" t="s">
        <v>201</v>
      </c>
      <c r="D78" s="20"/>
      <c r="E78" s="20"/>
      <c r="F78" s="20"/>
      <c r="G78" s="20"/>
      <c r="H78" s="20"/>
      <c r="I78" s="20"/>
      <c r="J78" s="20"/>
      <c r="K78" s="20"/>
      <c r="L78" s="18"/>
    </row>
    <row r="79" s="2" customFormat="1" ht="16.5" customHeight="1">
      <c r="A79" s="36"/>
      <c r="B79" s="37"/>
      <c r="C79" s="38"/>
      <c r="D79" s="38"/>
      <c r="E79" s="167" t="s">
        <v>202</v>
      </c>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203</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67" t="str">
        <f>E11</f>
        <v xml:space="preserve">2020-076-01-09 - SO-01-09 okapový chodník   </v>
      </c>
      <c r="F81" s="38"/>
      <c r="G81" s="38"/>
      <c r="H81" s="38"/>
      <c r="I81" s="38"/>
      <c r="J81" s="38"/>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2" customHeight="1">
      <c r="A83" s="36"/>
      <c r="B83" s="37"/>
      <c r="C83" s="30" t="s">
        <v>21</v>
      </c>
      <c r="D83" s="38"/>
      <c r="E83" s="38"/>
      <c r="F83" s="25" t="str">
        <f>F14</f>
        <v>Kamýcká 1176, Praha 6</v>
      </c>
      <c r="G83" s="38"/>
      <c r="H83" s="38"/>
      <c r="I83" s="30" t="s">
        <v>23</v>
      </c>
      <c r="J83" s="70" t="str">
        <f>IF(J14="","",J14)</f>
        <v>16. 10. 2020</v>
      </c>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40.05" customHeight="1">
      <c r="A85" s="36"/>
      <c r="B85" s="37"/>
      <c r="C85" s="30" t="s">
        <v>25</v>
      </c>
      <c r="D85" s="38"/>
      <c r="E85" s="38"/>
      <c r="F85" s="25" t="str">
        <f>E17</f>
        <v>ČZU v Praze, Kamýcká 1176, Praha 6</v>
      </c>
      <c r="G85" s="38"/>
      <c r="H85" s="38"/>
      <c r="I85" s="30" t="s">
        <v>31</v>
      </c>
      <c r="J85" s="34" t="str">
        <f>E23</f>
        <v>Ing. Vladimír Čapka, Gerstnerova 5/658, Praha 7</v>
      </c>
      <c r="K85" s="38"/>
      <c r="L85" s="142"/>
      <c r="S85" s="36"/>
      <c r="T85" s="36"/>
      <c r="U85" s="36"/>
      <c r="V85" s="36"/>
      <c r="W85" s="36"/>
      <c r="X85" s="36"/>
      <c r="Y85" s="36"/>
      <c r="Z85" s="36"/>
      <c r="AA85" s="36"/>
      <c r="AB85" s="36"/>
      <c r="AC85" s="36"/>
      <c r="AD85" s="36"/>
      <c r="AE85" s="36"/>
    </row>
    <row r="86" s="2" customFormat="1" ht="25.65" customHeight="1">
      <c r="A86" s="36"/>
      <c r="B86" s="37"/>
      <c r="C86" s="30" t="s">
        <v>29</v>
      </c>
      <c r="D86" s="38"/>
      <c r="E86" s="38"/>
      <c r="F86" s="25" t="str">
        <f>IF(E20="","",E20)</f>
        <v>Vyplň údaj</v>
      </c>
      <c r="G86" s="38"/>
      <c r="H86" s="38"/>
      <c r="I86" s="30" t="s">
        <v>34</v>
      </c>
      <c r="J86" s="34" t="str">
        <f>E26</f>
        <v>Ing. Dana Mlejnková</v>
      </c>
      <c r="K86" s="38"/>
      <c r="L86" s="142"/>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11" customFormat="1" ht="29.28" customHeight="1">
      <c r="A88" s="183"/>
      <c r="B88" s="184"/>
      <c r="C88" s="185" t="s">
        <v>218</v>
      </c>
      <c r="D88" s="186" t="s">
        <v>57</v>
      </c>
      <c r="E88" s="186" t="s">
        <v>53</v>
      </c>
      <c r="F88" s="186" t="s">
        <v>54</v>
      </c>
      <c r="G88" s="186" t="s">
        <v>219</v>
      </c>
      <c r="H88" s="186" t="s">
        <v>220</v>
      </c>
      <c r="I88" s="186" t="s">
        <v>221</v>
      </c>
      <c r="J88" s="186" t="s">
        <v>208</v>
      </c>
      <c r="K88" s="187" t="s">
        <v>222</v>
      </c>
      <c r="L88" s="188"/>
      <c r="M88" s="90" t="s">
        <v>19</v>
      </c>
      <c r="N88" s="91" t="s">
        <v>42</v>
      </c>
      <c r="O88" s="91" t="s">
        <v>223</v>
      </c>
      <c r="P88" s="91" t="s">
        <v>224</v>
      </c>
      <c r="Q88" s="91" t="s">
        <v>225</v>
      </c>
      <c r="R88" s="91" t="s">
        <v>226</v>
      </c>
      <c r="S88" s="91" t="s">
        <v>227</v>
      </c>
      <c r="T88" s="92" t="s">
        <v>228</v>
      </c>
      <c r="U88" s="183"/>
      <c r="V88" s="183"/>
      <c r="W88" s="183"/>
      <c r="X88" s="183"/>
      <c r="Y88" s="183"/>
      <c r="Z88" s="183"/>
      <c r="AA88" s="183"/>
      <c r="AB88" s="183"/>
      <c r="AC88" s="183"/>
      <c r="AD88" s="183"/>
      <c r="AE88" s="183"/>
    </row>
    <row r="89" s="2" customFormat="1" ht="22.8" customHeight="1">
      <c r="A89" s="36"/>
      <c r="B89" s="37"/>
      <c r="C89" s="97" t="s">
        <v>229</v>
      </c>
      <c r="D89" s="38"/>
      <c r="E89" s="38"/>
      <c r="F89" s="38"/>
      <c r="G89" s="38"/>
      <c r="H89" s="38"/>
      <c r="I89" s="38"/>
      <c r="J89" s="189">
        <f>BK89</f>
        <v>0</v>
      </c>
      <c r="K89" s="38"/>
      <c r="L89" s="42"/>
      <c r="M89" s="93"/>
      <c r="N89" s="190"/>
      <c r="O89" s="94"/>
      <c r="P89" s="191">
        <f>P90</f>
        <v>0</v>
      </c>
      <c r="Q89" s="94"/>
      <c r="R89" s="191">
        <f>R90</f>
        <v>13.299419324000001</v>
      </c>
      <c r="S89" s="94"/>
      <c r="T89" s="192">
        <f>T90</f>
        <v>0</v>
      </c>
      <c r="U89" s="36"/>
      <c r="V89" s="36"/>
      <c r="W89" s="36"/>
      <c r="X89" s="36"/>
      <c r="Y89" s="36"/>
      <c r="Z89" s="36"/>
      <c r="AA89" s="36"/>
      <c r="AB89" s="36"/>
      <c r="AC89" s="36"/>
      <c r="AD89" s="36"/>
      <c r="AE89" s="36"/>
      <c r="AT89" s="15" t="s">
        <v>71</v>
      </c>
      <c r="AU89" s="15" t="s">
        <v>209</v>
      </c>
      <c r="BK89" s="193">
        <f>BK90</f>
        <v>0</v>
      </c>
    </row>
    <row r="90" s="12" customFormat="1" ht="25.92" customHeight="1">
      <c r="A90" s="12"/>
      <c r="B90" s="194"/>
      <c r="C90" s="195"/>
      <c r="D90" s="196" t="s">
        <v>71</v>
      </c>
      <c r="E90" s="197" t="s">
        <v>230</v>
      </c>
      <c r="F90" s="197" t="s">
        <v>577</v>
      </c>
      <c r="G90" s="195"/>
      <c r="H90" s="195"/>
      <c r="I90" s="198"/>
      <c r="J90" s="199">
        <f>BK90</f>
        <v>0</v>
      </c>
      <c r="K90" s="195"/>
      <c r="L90" s="200"/>
      <c r="M90" s="201"/>
      <c r="N90" s="202"/>
      <c r="O90" s="202"/>
      <c r="P90" s="203">
        <f>P91+P95+P98</f>
        <v>0</v>
      </c>
      <c r="Q90" s="202"/>
      <c r="R90" s="203">
        <f>R91+R95+R98</f>
        <v>13.299419324000001</v>
      </c>
      <c r="S90" s="202"/>
      <c r="T90" s="204">
        <f>T91+T95+T98</f>
        <v>0</v>
      </c>
      <c r="U90" s="12"/>
      <c r="V90" s="12"/>
      <c r="W90" s="12"/>
      <c r="X90" s="12"/>
      <c r="Y90" s="12"/>
      <c r="Z90" s="12"/>
      <c r="AA90" s="12"/>
      <c r="AB90" s="12"/>
      <c r="AC90" s="12"/>
      <c r="AD90" s="12"/>
      <c r="AE90" s="12"/>
      <c r="AR90" s="205" t="s">
        <v>79</v>
      </c>
      <c r="AT90" s="206" t="s">
        <v>71</v>
      </c>
      <c r="AU90" s="206" t="s">
        <v>72</v>
      </c>
      <c r="AY90" s="205" t="s">
        <v>232</v>
      </c>
      <c r="BK90" s="207">
        <f>BK91+BK95+BK98</f>
        <v>0</v>
      </c>
    </row>
    <row r="91" s="12" customFormat="1" ht="22.8" customHeight="1">
      <c r="A91" s="12"/>
      <c r="B91" s="194"/>
      <c r="C91" s="195"/>
      <c r="D91" s="196" t="s">
        <v>71</v>
      </c>
      <c r="E91" s="208" t="s">
        <v>81</v>
      </c>
      <c r="F91" s="208" t="s">
        <v>296</v>
      </c>
      <c r="G91" s="195"/>
      <c r="H91" s="195"/>
      <c r="I91" s="198"/>
      <c r="J91" s="209">
        <f>BK91</f>
        <v>0</v>
      </c>
      <c r="K91" s="195"/>
      <c r="L91" s="200"/>
      <c r="M91" s="201"/>
      <c r="N91" s="202"/>
      <c r="O91" s="202"/>
      <c r="P91" s="203">
        <f>SUM(P92:P94)</f>
        <v>0</v>
      </c>
      <c r="Q91" s="202"/>
      <c r="R91" s="203">
        <f>SUM(R92:R94)</f>
        <v>0.0069420439999999996</v>
      </c>
      <c r="S91" s="202"/>
      <c r="T91" s="204">
        <f>SUM(T92:T94)</f>
        <v>0</v>
      </c>
      <c r="U91" s="12"/>
      <c r="V91" s="12"/>
      <c r="W91" s="12"/>
      <c r="X91" s="12"/>
      <c r="Y91" s="12"/>
      <c r="Z91" s="12"/>
      <c r="AA91" s="12"/>
      <c r="AB91" s="12"/>
      <c r="AC91" s="12"/>
      <c r="AD91" s="12"/>
      <c r="AE91" s="12"/>
      <c r="AR91" s="205" t="s">
        <v>79</v>
      </c>
      <c r="AT91" s="206" t="s">
        <v>71</v>
      </c>
      <c r="AU91" s="206" t="s">
        <v>79</v>
      </c>
      <c r="AY91" s="205" t="s">
        <v>232</v>
      </c>
      <c r="BK91" s="207">
        <f>SUM(BK92:BK94)</f>
        <v>0</v>
      </c>
    </row>
    <row r="92" s="2" customFormat="1" ht="24.15" customHeight="1">
      <c r="A92" s="36"/>
      <c r="B92" s="37"/>
      <c r="C92" s="210" t="s">
        <v>79</v>
      </c>
      <c r="D92" s="210" t="s">
        <v>234</v>
      </c>
      <c r="E92" s="211" t="s">
        <v>298</v>
      </c>
      <c r="F92" s="212" t="s">
        <v>299</v>
      </c>
      <c r="G92" s="213" t="s">
        <v>237</v>
      </c>
      <c r="H92" s="214">
        <v>27.936</v>
      </c>
      <c r="I92" s="215"/>
      <c r="J92" s="216">
        <f>ROUND(I92*H92,2)</f>
        <v>0</v>
      </c>
      <c r="K92" s="212" t="s">
        <v>238</v>
      </c>
      <c r="L92" s="42"/>
      <c r="M92" s="217" t="s">
        <v>19</v>
      </c>
      <c r="N92" s="218" t="s">
        <v>43</v>
      </c>
      <c r="O92" s="82"/>
      <c r="P92" s="219">
        <f>O92*H92</f>
        <v>0</v>
      </c>
      <c r="Q92" s="219">
        <v>9.8999999999999994E-05</v>
      </c>
      <c r="R92" s="219">
        <f>Q92*H92</f>
        <v>0.0027656639999999997</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900</v>
      </c>
    </row>
    <row r="93" s="2" customFormat="1" ht="14.4" customHeight="1">
      <c r="A93" s="36"/>
      <c r="B93" s="37"/>
      <c r="C93" s="223" t="s">
        <v>81</v>
      </c>
      <c r="D93" s="223" t="s">
        <v>302</v>
      </c>
      <c r="E93" s="224" t="s">
        <v>901</v>
      </c>
      <c r="F93" s="225" t="s">
        <v>902</v>
      </c>
      <c r="G93" s="226" t="s">
        <v>237</v>
      </c>
      <c r="H93" s="227">
        <v>32.125999999999998</v>
      </c>
      <c r="I93" s="228"/>
      <c r="J93" s="229">
        <f>ROUND(I93*H93,2)</f>
        <v>0</v>
      </c>
      <c r="K93" s="225" t="s">
        <v>238</v>
      </c>
      <c r="L93" s="230"/>
      <c r="M93" s="231" t="s">
        <v>19</v>
      </c>
      <c r="N93" s="232" t="s">
        <v>43</v>
      </c>
      <c r="O93" s="82"/>
      <c r="P93" s="219">
        <f>O93*H93</f>
        <v>0</v>
      </c>
      <c r="Q93" s="219">
        <v>0.00012999999999999999</v>
      </c>
      <c r="R93" s="219">
        <f>Q93*H93</f>
        <v>0.0041763799999999995</v>
      </c>
      <c r="S93" s="219">
        <v>0</v>
      </c>
      <c r="T93" s="220">
        <f>S93*H93</f>
        <v>0</v>
      </c>
      <c r="U93" s="36"/>
      <c r="V93" s="36"/>
      <c r="W93" s="36"/>
      <c r="X93" s="36"/>
      <c r="Y93" s="36"/>
      <c r="Z93" s="36"/>
      <c r="AA93" s="36"/>
      <c r="AB93" s="36"/>
      <c r="AC93" s="36"/>
      <c r="AD93" s="36"/>
      <c r="AE93" s="36"/>
      <c r="AR93" s="221" t="s">
        <v>264</v>
      </c>
      <c r="AT93" s="221" t="s">
        <v>302</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903</v>
      </c>
    </row>
    <row r="94" s="2" customFormat="1" ht="24.15" customHeight="1">
      <c r="A94" s="36"/>
      <c r="B94" s="37"/>
      <c r="C94" s="210" t="s">
        <v>245</v>
      </c>
      <c r="D94" s="210" t="s">
        <v>234</v>
      </c>
      <c r="E94" s="211" t="s">
        <v>307</v>
      </c>
      <c r="F94" s="212" t="s">
        <v>308</v>
      </c>
      <c r="G94" s="213" t="s">
        <v>237</v>
      </c>
      <c r="H94" s="214">
        <v>18.623999999999999</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904</v>
      </c>
    </row>
    <row r="95" s="12" customFormat="1" ht="22.8" customHeight="1">
      <c r="A95" s="12"/>
      <c r="B95" s="194"/>
      <c r="C95" s="195"/>
      <c r="D95" s="196" t="s">
        <v>71</v>
      </c>
      <c r="E95" s="208" t="s">
        <v>256</v>
      </c>
      <c r="F95" s="208" t="s">
        <v>349</v>
      </c>
      <c r="G95" s="195"/>
      <c r="H95" s="195"/>
      <c r="I95" s="198"/>
      <c r="J95" s="209">
        <f>BK95</f>
        <v>0</v>
      </c>
      <c r="K95" s="195"/>
      <c r="L95" s="200"/>
      <c r="M95" s="201"/>
      <c r="N95" s="202"/>
      <c r="O95" s="202"/>
      <c r="P95" s="203">
        <f>SUM(P96:P97)</f>
        <v>0</v>
      </c>
      <c r="Q95" s="202"/>
      <c r="R95" s="203">
        <f>SUM(R96:R97)</f>
        <v>13.29247728</v>
      </c>
      <c r="S95" s="202"/>
      <c r="T95" s="204">
        <f>SUM(T96:T97)</f>
        <v>0</v>
      </c>
      <c r="U95" s="12"/>
      <c r="V95" s="12"/>
      <c r="W95" s="12"/>
      <c r="X95" s="12"/>
      <c r="Y95" s="12"/>
      <c r="Z95" s="12"/>
      <c r="AA95" s="12"/>
      <c r="AB95" s="12"/>
      <c r="AC95" s="12"/>
      <c r="AD95" s="12"/>
      <c r="AE95" s="12"/>
      <c r="AR95" s="205" t="s">
        <v>79</v>
      </c>
      <c r="AT95" s="206" t="s">
        <v>71</v>
      </c>
      <c r="AU95" s="206" t="s">
        <v>79</v>
      </c>
      <c r="AY95" s="205" t="s">
        <v>232</v>
      </c>
      <c r="BK95" s="207">
        <f>SUM(BK96:BK97)</f>
        <v>0</v>
      </c>
    </row>
    <row r="96" s="2" customFormat="1" ht="14.4" customHeight="1">
      <c r="A96" s="36"/>
      <c r="B96" s="37"/>
      <c r="C96" s="210" t="s">
        <v>239</v>
      </c>
      <c r="D96" s="210" t="s">
        <v>234</v>
      </c>
      <c r="E96" s="211" t="s">
        <v>905</v>
      </c>
      <c r="F96" s="212" t="s">
        <v>906</v>
      </c>
      <c r="G96" s="213" t="s">
        <v>237</v>
      </c>
      <c r="H96" s="214">
        <v>18.623999999999999</v>
      </c>
      <c r="I96" s="215"/>
      <c r="J96" s="216">
        <f>ROUND(I96*H96,2)</f>
        <v>0</v>
      </c>
      <c r="K96" s="212" t="s">
        <v>238</v>
      </c>
      <c r="L96" s="42"/>
      <c r="M96" s="217" t="s">
        <v>19</v>
      </c>
      <c r="N96" s="218" t="s">
        <v>43</v>
      </c>
      <c r="O96" s="82"/>
      <c r="P96" s="219">
        <f>O96*H96</f>
        <v>0</v>
      </c>
      <c r="Q96" s="219">
        <v>0.27560000000000001</v>
      </c>
      <c r="R96" s="219">
        <f>Q96*H96</f>
        <v>5.1327743999999997</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907</v>
      </c>
    </row>
    <row r="97" s="2" customFormat="1" ht="24.15" customHeight="1">
      <c r="A97" s="36"/>
      <c r="B97" s="37"/>
      <c r="C97" s="210" t="s">
        <v>252</v>
      </c>
      <c r="D97" s="210" t="s">
        <v>234</v>
      </c>
      <c r="E97" s="211" t="s">
        <v>908</v>
      </c>
      <c r="F97" s="212" t="s">
        <v>909</v>
      </c>
      <c r="G97" s="213" t="s">
        <v>542</v>
      </c>
      <c r="H97" s="214">
        <v>63.280000000000001</v>
      </c>
      <c r="I97" s="215"/>
      <c r="J97" s="216">
        <f>ROUND(I97*H97,2)</f>
        <v>0</v>
      </c>
      <c r="K97" s="212" t="s">
        <v>238</v>
      </c>
      <c r="L97" s="42"/>
      <c r="M97" s="217" t="s">
        <v>19</v>
      </c>
      <c r="N97" s="218" t="s">
        <v>43</v>
      </c>
      <c r="O97" s="82"/>
      <c r="P97" s="219">
        <f>O97*H97</f>
        <v>0</v>
      </c>
      <c r="Q97" s="219">
        <v>0.12894600000000001</v>
      </c>
      <c r="R97" s="219">
        <f>Q97*H97</f>
        <v>8.1597028800000011</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910</v>
      </c>
    </row>
    <row r="98" s="12" customFormat="1" ht="22.8" customHeight="1">
      <c r="A98" s="12"/>
      <c r="B98" s="194"/>
      <c r="C98" s="195"/>
      <c r="D98" s="196" t="s">
        <v>71</v>
      </c>
      <c r="E98" s="208" t="s">
        <v>362</v>
      </c>
      <c r="F98" s="208" t="s">
        <v>363</v>
      </c>
      <c r="G98" s="195"/>
      <c r="H98" s="195"/>
      <c r="I98" s="198"/>
      <c r="J98" s="209">
        <f>BK98</f>
        <v>0</v>
      </c>
      <c r="K98" s="195"/>
      <c r="L98" s="200"/>
      <c r="M98" s="201"/>
      <c r="N98" s="202"/>
      <c r="O98" s="202"/>
      <c r="P98" s="203">
        <f>P99</f>
        <v>0</v>
      </c>
      <c r="Q98" s="202"/>
      <c r="R98" s="203">
        <f>R99</f>
        <v>0</v>
      </c>
      <c r="S98" s="202"/>
      <c r="T98" s="204">
        <f>T99</f>
        <v>0</v>
      </c>
      <c r="U98" s="12"/>
      <c r="V98" s="12"/>
      <c r="W98" s="12"/>
      <c r="X98" s="12"/>
      <c r="Y98" s="12"/>
      <c r="Z98" s="12"/>
      <c r="AA98" s="12"/>
      <c r="AB98" s="12"/>
      <c r="AC98" s="12"/>
      <c r="AD98" s="12"/>
      <c r="AE98" s="12"/>
      <c r="AR98" s="205" t="s">
        <v>79</v>
      </c>
      <c r="AT98" s="206" t="s">
        <v>71</v>
      </c>
      <c r="AU98" s="206" t="s">
        <v>79</v>
      </c>
      <c r="AY98" s="205" t="s">
        <v>232</v>
      </c>
      <c r="BK98" s="207">
        <f>BK99</f>
        <v>0</v>
      </c>
    </row>
    <row r="99" s="2" customFormat="1" ht="24.15" customHeight="1">
      <c r="A99" s="36"/>
      <c r="B99" s="37"/>
      <c r="C99" s="210" t="s">
        <v>256</v>
      </c>
      <c r="D99" s="210" t="s">
        <v>234</v>
      </c>
      <c r="E99" s="211" t="s">
        <v>590</v>
      </c>
      <c r="F99" s="212" t="s">
        <v>591</v>
      </c>
      <c r="G99" s="213" t="s">
        <v>287</v>
      </c>
      <c r="H99" s="214">
        <v>13.299</v>
      </c>
      <c r="I99" s="215"/>
      <c r="J99" s="216">
        <f>ROUND(I99*H99,2)</f>
        <v>0</v>
      </c>
      <c r="K99" s="212" t="s">
        <v>238</v>
      </c>
      <c r="L99" s="42"/>
      <c r="M99" s="233" t="s">
        <v>19</v>
      </c>
      <c r="N99" s="234" t="s">
        <v>43</v>
      </c>
      <c r="O99" s="235"/>
      <c r="P99" s="236">
        <f>O99*H99</f>
        <v>0</v>
      </c>
      <c r="Q99" s="236">
        <v>0</v>
      </c>
      <c r="R99" s="236">
        <f>Q99*H99</f>
        <v>0</v>
      </c>
      <c r="S99" s="236">
        <v>0</v>
      </c>
      <c r="T99" s="237">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911</v>
      </c>
    </row>
    <row r="100" s="2" customFormat="1" ht="6.96" customHeight="1">
      <c r="A100" s="36"/>
      <c r="B100" s="57"/>
      <c r="C100" s="58"/>
      <c r="D100" s="58"/>
      <c r="E100" s="58"/>
      <c r="F100" s="58"/>
      <c r="G100" s="58"/>
      <c r="H100" s="58"/>
      <c r="I100" s="58"/>
      <c r="J100" s="58"/>
      <c r="K100" s="58"/>
      <c r="L100" s="42"/>
      <c r="M100" s="36"/>
      <c r="O100" s="36"/>
      <c r="P100" s="36"/>
      <c r="Q100" s="36"/>
      <c r="R100" s="36"/>
      <c r="S100" s="36"/>
      <c r="T100" s="36"/>
      <c r="U100" s="36"/>
      <c r="V100" s="36"/>
      <c r="W100" s="36"/>
      <c r="X100" s="36"/>
      <c r="Y100" s="36"/>
      <c r="Z100" s="36"/>
      <c r="AA100" s="36"/>
      <c r="AB100" s="36"/>
      <c r="AC100" s="36"/>
      <c r="AD100" s="36"/>
      <c r="AE100" s="36"/>
    </row>
  </sheetData>
  <sheetProtection sheet="1" autoFilter="0" formatColumns="0" formatRows="0" objects="1" scenarios="1" spinCount="100000" saltValue="BFqZM72DH7Z422lwfQrJ1jXGmKrWpA0NlPA4UcodJcb/VDMcFz8G1EVFHcZ8v1x/xptVGFleRi8wF3u0jxNI/Q==" hashValue="pYk1tdGGTYDLKEnKPqgLo7LHjIXStqm7BqBtwAo0fee00txk9DCPK99RmPSKkpjqxstpmEugHJ4K1dcvmaDN6A==" algorithmName="SHA-512" password="CC35"/>
  <autoFilter ref="C88:K99"/>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113</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912</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ROUND(J88,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ROUND((SUM(BE88:BE107)),  2)</f>
        <v>0</v>
      </c>
      <c r="G35" s="36"/>
      <c r="H35" s="36"/>
      <c r="I35" s="155">
        <v>0.20999999999999999</v>
      </c>
      <c r="J35" s="154">
        <f>ROUND(((SUM(BE88:BE107))*I35),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ROUND((SUM(BF88:BF107)),  2)</f>
        <v>0</v>
      </c>
      <c r="G36" s="36"/>
      <c r="H36" s="36"/>
      <c r="I36" s="155">
        <v>0.14999999999999999</v>
      </c>
      <c r="J36" s="154">
        <f>ROUND(((SUM(BF88:BF107))*I36),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ROUND((SUM(BG88:BG107)),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ROUND((SUM(BH88:BH107)),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ROUND((SUM(BI88:BI107)),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2020-076-01-10 - SO-01-10 -  klempířské kce</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J88</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215</v>
      </c>
      <c r="E64" s="175"/>
      <c r="F64" s="175"/>
      <c r="G64" s="175"/>
      <c r="H64" s="175"/>
      <c r="I64" s="175"/>
      <c r="J64" s="176">
        <f>J89</f>
        <v>0</v>
      </c>
      <c r="K64" s="173"/>
      <c r="L64" s="177"/>
      <c r="S64" s="9"/>
      <c r="T64" s="9"/>
      <c r="U64" s="9"/>
      <c r="V64" s="9"/>
      <c r="W64" s="9"/>
      <c r="X64" s="9"/>
      <c r="Y64" s="9"/>
      <c r="Z64" s="9"/>
      <c r="AA64" s="9"/>
      <c r="AB64" s="9"/>
      <c r="AC64" s="9"/>
      <c r="AD64" s="9"/>
      <c r="AE64" s="9"/>
    </row>
    <row r="65" s="10" customFormat="1" ht="19.92" customHeight="1">
      <c r="A65" s="10"/>
      <c r="B65" s="178"/>
      <c r="C65" s="123"/>
      <c r="D65" s="179" t="s">
        <v>479</v>
      </c>
      <c r="E65" s="180"/>
      <c r="F65" s="180"/>
      <c r="G65" s="180"/>
      <c r="H65" s="180"/>
      <c r="I65" s="180"/>
      <c r="J65" s="181">
        <f>J90</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796</v>
      </c>
      <c r="E66" s="180"/>
      <c r="F66" s="180"/>
      <c r="G66" s="180"/>
      <c r="H66" s="180"/>
      <c r="I66" s="180"/>
      <c r="J66" s="181">
        <f>J98</f>
        <v>0</v>
      </c>
      <c r="K66" s="123"/>
      <c r="L66" s="182"/>
      <c r="S66" s="10"/>
      <c r="T66" s="10"/>
      <c r="U66" s="10"/>
      <c r="V66" s="10"/>
      <c r="W66" s="10"/>
      <c r="X66" s="10"/>
      <c r="Y66" s="10"/>
      <c r="Z66" s="10"/>
      <c r="AA66" s="10"/>
      <c r="AB66" s="10"/>
      <c r="AC66" s="10"/>
      <c r="AD66" s="10"/>
      <c r="AE66" s="10"/>
    </row>
    <row r="67" s="2" customFormat="1" ht="21.84" customHeight="1">
      <c r="A67" s="36"/>
      <c r="B67" s="37"/>
      <c r="C67" s="38"/>
      <c r="D67" s="38"/>
      <c r="E67" s="38"/>
      <c r="F67" s="38"/>
      <c r="G67" s="38"/>
      <c r="H67" s="38"/>
      <c r="I67" s="38"/>
      <c r="J67" s="38"/>
      <c r="K67" s="38"/>
      <c r="L67" s="142"/>
      <c r="S67" s="36"/>
      <c r="T67" s="36"/>
      <c r="U67" s="36"/>
      <c r="V67" s="36"/>
      <c r="W67" s="36"/>
      <c r="X67" s="36"/>
      <c r="Y67" s="36"/>
      <c r="Z67" s="36"/>
      <c r="AA67" s="36"/>
      <c r="AB67" s="36"/>
      <c r="AC67" s="36"/>
      <c r="AD67" s="36"/>
      <c r="AE67" s="36"/>
    </row>
    <row r="68" s="2" customFormat="1" ht="6.96" customHeight="1">
      <c r="A68" s="36"/>
      <c r="B68" s="57"/>
      <c r="C68" s="58"/>
      <c r="D68" s="58"/>
      <c r="E68" s="58"/>
      <c r="F68" s="58"/>
      <c r="G68" s="58"/>
      <c r="H68" s="58"/>
      <c r="I68" s="58"/>
      <c r="J68" s="58"/>
      <c r="K68" s="58"/>
      <c r="L68" s="142"/>
      <c r="S68" s="36"/>
      <c r="T68" s="36"/>
      <c r="U68" s="36"/>
      <c r="V68" s="36"/>
      <c r="W68" s="36"/>
      <c r="X68" s="36"/>
      <c r="Y68" s="36"/>
      <c r="Z68" s="36"/>
      <c r="AA68" s="36"/>
      <c r="AB68" s="36"/>
      <c r="AC68" s="36"/>
      <c r="AD68" s="36"/>
      <c r="AE68" s="36"/>
    </row>
    <row r="72" s="2" customFormat="1" ht="6.96" customHeight="1">
      <c r="A72" s="36"/>
      <c r="B72" s="59"/>
      <c r="C72" s="60"/>
      <c r="D72" s="60"/>
      <c r="E72" s="60"/>
      <c r="F72" s="60"/>
      <c r="G72" s="60"/>
      <c r="H72" s="60"/>
      <c r="I72" s="60"/>
      <c r="J72" s="60"/>
      <c r="K72" s="60"/>
      <c r="L72" s="142"/>
      <c r="S72" s="36"/>
      <c r="T72" s="36"/>
      <c r="U72" s="36"/>
      <c r="V72" s="36"/>
      <c r="W72" s="36"/>
      <c r="X72" s="36"/>
      <c r="Y72" s="36"/>
      <c r="Z72" s="36"/>
      <c r="AA72" s="36"/>
      <c r="AB72" s="36"/>
      <c r="AC72" s="36"/>
      <c r="AD72" s="36"/>
      <c r="AE72" s="36"/>
    </row>
    <row r="73" s="2" customFormat="1" ht="24.96" customHeight="1">
      <c r="A73" s="36"/>
      <c r="B73" s="37"/>
      <c r="C73" s="21" t="s">
        <v>217</v>
      </c>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2" customHeight="1">
      <c r="A75" s="36"/>
      <c r="B75" s="37"/>
      <c r="C75" s="30" t="s">
        <v>16</v>
      </c>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6.5" customHeight="1">
      <c r="A76" s="36"/>
      <c r="B76" s="37"/>
      <c r="C76" s="38"/>
      <c r="D76" s="38"/>
      <c r="E76" s="167" t="str">
        <f>E7</f>
        <v>Školní sklad FLD, trafostanice</v>
      </c>
      <c r="F76" s="30"/>
      <c r="G76" s="30"/>
      <c r="H76" s="30"/>
      <c r="I76" s="38"/>
      <c r="J76" s="38"/>
      <c r="K76" s="38"/>
      <c r="L76" s="142"/>
      <c r="S76" s="36"/>
      <c r="T76" s="36"/>
      <c r="U76" s="36"/>
      <c r="V76" s="36"/>
      <c r="W76" s="36"/>
      <c r="X76" s="36"/>
      <c r="Y76" s="36"/>
      <c r="Z76" s="36"/>
      <c r="AA76" s="36"/>
      <c r="AB76" s="36"/>
      <c r="AC76" s="36"/>
      <c r="AD76" s="36"/>
      <c r="AE76" s="36"/>
    </row>
    <row r="77" s="1" customFormat="1" ht="12" customHeight="1">
      <c r="B77" s="19"/>
      <c r="C77" s="30" t="s">
        <v>201</v>
      </c>
      <c r="D77" s="20"/>
      <c r="E77" s="20"/>
      <c r="F77" s="20"/>
      <c r="G77" s="20"/>
      <c r="H77" s="20"/>
      <c r="I77" s="20"/>
      <c r="J77" s="20"/>
      <c r="K77" s="20"/>
      <c r="L77" s="18"/>
    </row>
    <row r="78" s="2" customFormat="1" ht="16.5" customHeight="1">
      <c r="A78" s="36"/>
      <c r="B78" s="37"/>
      <c r="C78" s="38"/>
      <c r="D78" s="38"/>
      <c r="E78" s="167" t="s">
        <v>202</v>
      </c>
      <c r="F78" s="38"/>
      <c r="G78" s="38"/>
      <c r="H78" s="38"/>
      <c r="I78" s="38"/>
      <c r="J78" s="38"/>
      <c r="K78" s="38"/>
      <c r="L78" s="142"/>
      <c r="S78" s="36"/>
      <c r="T78" s="36"/>
      <c r="U78" s="36"/>
      <c r="V78" s="36"/>
      <c r="W78" s="36"/>
      <c r="X78" s="36"/>
      <c r="Y78" s="36"/>
      <c r="Z78" s="36"/>
      <c r="AA78" s="36"/>
      <c r="AB78" s="36"/>
      <c r="AC78" s="36"/>
      <c r="AD78" s="36"/>
      <c r="AE78" s="36"/>
    </row>
    <row r="79" s="2" customFormat="1" ht="12" customHeight="1">
      <c r="A79" s="36"/>
      <c r="B79" s="37"/>
      <c r="C79" s="30" t="s">
        <v>203</v>
      </c>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16.5" customHeight="1">
      <c r="A80" s="36"/>
      <c r="B80" s="37"/>
      <c r="C80" s="38"/>
      <c r="D80" s="38"/>
      <c r="E80" s="67" t="str">
        <f>E11</f>
        <v xml:space="preserve">2020-076-01-10 - SO-01-10 -  klempířské kce</v>
      </c>
      <c r="F80" s="38"/>
      <c r="G80" s="38"/>
      <c r="H80" s="38"/>
      <c r="I80" s="38"/>
      <c r="J80" s="38"/>
      <c r="K80" s="38"/>
      <c r="L80" s="142"/>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12" customHeight="1">
      <c r="A82" s="36"/>
      <c r="B82" s="37"/>
      <c r="C82" s="30" t="s">
        <v>21</v>
      </c>
      <c r="D82" s="38"/>
      <c r="E82" s="38"/>
      <c r="F82" s="25" t="str">
        <f>F14</f>
        <v>Kamýcká 1176, Praha 6</v>
      </c>
      <c r="G82" s="38"/>
      <c r="H82" s="38"/>
      <c r="I82" s="30" t="s">
        <v>23</v>
      </c>
      <c r="J82" s="70" t="str">
        <f>IF(J14="","",J14)</f>
        <v>16. 10. 2020</v>
      </c>
      <c r="K82" s="38"/>
      <c r="L82" s="142"/>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142"/>
      <c r="S83" s="36"/>
      <c r="T83" s="36"/>
      <c r="U83" s="36"/>
      <c r="V83" s="36"/>
      <c r="W83" s="36"/>
      <c r="X83" s="36"/>
      <c r="Y83" s="36"/>
      <c r="Z83" s="36"/>
      <c r="AA83" s="36"/>
      <c r="AB83" s="36"/>
      <c r="AC83" s="36"/>
      <c r="AD83" s="36"/>
      <c r="AE83" s="36"/>
    </row>
    <row r="84" s="2" customFormat="1" ht="40.05" customHeight="1">
      <c r="A84" s="36"/>
      <c r="B84" s="37"/>
      <c r="C84" s="30" t="s">
        <v>25</v>
      </c>
      <c r="D84" s="38"/>
      <c r="E84" s="38"/>
      <c r="F84" s="25" t="str">
        <f>E17</f>
        <v>ČZU v Praze, Kamýcká 1176, Praha 6</v>
      </c>
      <c r="G84" s="38"/>
      <c r="H84" s="38"/>
      <c r="I84" s="30" t="s">
        <v>31</v>
      </c>
      <c r="J84" s="34" t="str">
        <f>E23</f>
        <v>Ing. Vladimír Čapka, Gerstnerova 5/658, Praha 7</v>
      </c>
      <c r="K84" s="38"/>
      <c r="L84" s="142"/>
      <c r="S84" s="36"/>
      <c r="T84" s="36"/>
      <c r="U84" s="36"/>
      <c r="V84" s="36"/>
      <c r="W84" s="36"/>
      <c r="X84" s="36"/>
      <c r="Y84" s="36"/>
      <c r="Z84" s="36"/>
      <c r="AA84" s="36"/>
      <c r="AB84" s="36"/>
      <c r="AC84" s="36"/>
      <c r="AD84" s="36"/>
      <c r="AE84" s="36"/>
    </row>
    <row r="85" s="2" customFormat="1" ht="25.65" customHeight="1">
      <c r="A85" s="36"/>
      <c r="B85" s="37"/>
      <c r="C85" s="30" t="s">
        <v>29</v>
      </c>
      <c r="D85" s="38"/>
      <c r="E85" s="38"/>
      <c r="F85" s="25" t="str">
        <f>IF(E20="","",E20)</f>
        <v>Vyplň údaj</v>
      </c>
      <c r="G85" s="38"/>
      <c r="H85" s="38"/>
      <c r="I85" s="30" t="s">
        <v>34</v>
      </c>
      <c r="J85" s="34" t="str">
        <f>E26</f>
        <v>Ing. Dana Mlejnková</v>
      </c>
      <c r="K85" s="38"/>
      <c r="L85" s="142"/>
      <c r="S85" s="36"/>
      <c r="T85" s="36"/>
      <c r="U85" s="36"/>
      <c r="V85" s="36"/>
      <c r="W85" s="36"/>
      <c r="X85" s="36"/>
      <c r="Y85" s="36"/>
      <c r="Z85" s="36"/>
      <c r="AA85" s="36"/>
      <c r="AB85" s="36"/>
      <c r="AC85" s="36"/>
      <c r="AD85" s="36"/>
      <c r="AE85" s="36"/>
    </row>
    <row r="86" s="2" customFormat="1" ht="10.32"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11" customFormat="1" ht="29.28" customHeight="1">
      <c r="A87" s="183"/>
      <c r="B87" s="184"/>
      <c r="C87" s="185" t="s">
        <v>218</v>
      </c>
      <c r="D87" s="186" t="s">
        <v>57</v>
      </c>
      <c r="E87" s="186" t="s">
        <v>53</v>
      </c>
      <c r="F87" s="186" t="s">
        <v>54</v>
      </c>
      <c r="G87" s="186" t="s">
        <v>219</v>
      </c>
      <c r="H87" s="186" t="s">
        <v>220</v>
      </c>
      <c r="I87" s="186" t="s">
        <v>221</v>
      </c>
      <c r="J87" s="186" t="s">
        <v>208</v>
      </c>
      <c r="K87" s="187" t="s">
        <v>222</v>
      </c>
      <c r="L87" s="188"/>
      <c r="M87" s="90" t="s">
        <v>19</v>
      </c>
      <c r="N87" s="91" t="s">
        <v>42</v>
      </c>
      <c r="O87" s="91" t="s">
        <v>223</v>
      </c>
      <c r="P87" s="91" t="s">
        <v>224</v>
      </c>
      <c r="Q87" s="91" t="s">
        <v>225</v>
      </c>
      <c r="R87" s="91" t="s">
        <v>226</v>
      </c>
      <c r="S87" s="91" t="s">
        <v>227</v>
      </c>
      <c r="T87" s="92" t="s">
        <v>228</v>
      </c>
      <c r="U87" s="183"/>
      <c r="V87" s="183"/>
      <c r="W87" s="183"/>
      <c r="X87" s="183"/>
      <c r="Y87" s="183"/>
      <c r="Z87" s="183"/>
      <c r="AA87" s="183"/>
      <c r="AB87" s="183"/>
      <c r="AC87" s="183"/>
      <c r="AD87" s="183"/>
      <c r="AE87" s="183"/>
    </row>
    <row r="88" s="2" customFormat="1" ht="22.8" customHeight="1">
      <c r="A88" s="36"/>
      <c r="B88" s="37"/>
      <c r="C88" s="97" t="s">
        <v>229</v>
      </c>
      <c r="D88" s="38"/>
      <c r="E88" s="38"/>
      <c r="F88" s="38"/>
      <c r="G88" s="38"/>
      <c r="H88" s="38"/>
      <c r="I88" s="38"/>
      <c r="J88" s="189">
        <f>BK88</f>
        <v>0</v>
      </c>
      <c r="K88" s="38"/>
      <c r="L88" s="42"/>
      <c r="M88" s="93"/>
      <c r="N88" s="190"/>
      <c r="O88" s="94"/>
      <c r="P88" s="191">
        <f>P89</f>
        <v>0</v>
      </c>
      <c r="Q88" s="94"/>
      <c r="R88" s="191">
        <f>R89</f>
        <v>0.78056540000000008</v>
      </c>
      <c r="S88" s="94"/>
      <c r="T88" s="192">
        <f>T89</f>
        <v>0</v>
      </c>
      <c r="U88" s="36"/>
      <c r="V88" s="36"/>
      <c r="W88" s="36"/>
      <c r="X88" s="36"/>
      <c r="Y88" s="36"/>
      <c r="Z88" s="36"/>
      <c r="AA88" s="36"/>
      <c r="AB88" s="36"/>
      <c r="AC88" s="36"/>
      <c r="AD88" s="36"/>
      <c r="AE88" s="36"/>
      <c r="AT88" s="15" t="s">
        <v>71</v>
      </c>
      <c r="AU88" s="15" t="s">
        <v>209</v>
      </c>
      <c r="BK88" s="193">
        <f>BK89</f>
        <v>0</v>
      </c>
    </row>
    <row r="89" s="12" customFormat="1" ht="25.92" customHeight="1">
      <c r="A89" s="12"/>
      <c r="B89" s="194"/>
      <c r="C89" s="195"/>
      <c r="D89" s="196" t="s">
        <v>71</v>
      </c>
      <c r="E89" s="197" t="s">
        <v>368</v>
      </c>
      <c r="F89" s="197" t="s">
        <v>369</v>
      </c>
      <c r="G89" s="195"/>
      <c r="H89" s="195"/>
      <c r="I89" s="198"/>
      <c r="J89" s="199">
        <f>BK89</f>
        <v>0</v>
      </c>
      <c r="K89" s="195"/>
      <c r="L89" s="200"/>
      <c r="M89" s="201"/>
      <c r="N89" s="202"/>
      <c r="O89" s="202"/>
      <c r="P89" s="203">
        <f>P90+P98</f>
        <v>0</v>
      </c>
      <c r="Q89" s="202"/>
      <c r="R89" s="203">
        <f>R90+R98</f>
        <v>0.78056540000000008</v>
      </c>
      <c r="S89" s="202"/>
      <c r="T89" s="204">
        <f>T90+T98</f>
        <v>0</v>
      </c>
      <c r="U89" s="12"/>
      <c r="V89" s="12"/>
      <c r="W89" s="12"/>
      <c r="X89" s="12"/>
      <c r="Y89" s="12"/>
      <c r="Z89" s="12"/>
      <c r="AA89" s="12"/>
      <c r="AB89" s="12"/>
      <c r="AC89" s="12"/>
      <c r="AD89" s="12"/>
      <c r="AE89" s="12"/>
      <c r="AR89" s="205" t="s">
        <v>81</v>
      </c>
      <c r="AT89" s="206" t="s">
        <v>71</v>
      </c>
      <c r="AU89" s="206" t="s">
        <v>72</v>
      </c>
      <c r="AY89" s="205" t="s">
        <v>232</v>
      </c>
      <c r="BK89" s="207">
        <f>BK90+BK98</f>
        <v>0</v>
      </c>
    </row>
    <row r="90" s="12" customFormat="1" ht="22.8" customHeight="1">
      <c r="A90" s="12"/>
      <c r="B90" s="194"/>
      <c r="C90" s="195"/>
      <c r="D90" s="196" t="s">
        <v>71</v>
      </c>
      <c r="E90" s="208" t="s">
        <v>486</v>
      </c>
      <c r="F90" s="208" t="s">
        <v>487</v>
      </c>
      <c r="G90" s="195"/>
      <c r="H90" s="195"/>
      <c r="I90" s="198"/>
      <c r="J90" s="209">
        <f>BK90</f>
        <v>0</v>
      </c>
      <c r="K90" s="195"/>
      <c r="L90" s="200"/>
      <c r="M90" s="201"/>
      <c r="N90" s="202"/>
      <c r="O90" s="202"/>
      <c r="P90" s="203">
        <f>SUM(P91:P97)</f>
        <v>0</v>
      </c>
      <c r="Q90" s="202"/>
      <c r="R90" s="203">
        <f>SUM(R91:R97)</f>
        <v>0.10290000000000001</v>
      </c>
      <c r="S90" s="202"/>
      <c r="T90" s="204">
        <f>SUM(T91:T97)</f>
        <v>0</v>
      </c>
      <c r="U90" s="12"/>
      <c r="V90" s="12"/>
      <c r="W90" s="12"/>
      <c r="X90" s="12"/>
      <c r="Y90" s="12"/>
      <c r="Z90" s="12"/>
      <c r="AA90" s="12"/>
      <c r="AB90" s="12"/>
      <c r="AC90" s="12"/>
      <c r="AD90" s="12"/>
      <c r="AE90" s="12"/>
      <c r="AR90" s="205" t="s">
        <v>81</v>
      </c>
      <c r="AT90" s="206" t="s">
        <v>71</v>
      </c>
      <c r="AU90" s="206" t="s">
        <v>79</v>
      </c>
      <c r="AY90" s="205" t="s">
        <v>232</v>
      </c>
      <c r="BK90" s="207">
        <f>SUM(BK91:BK97)</f>
        <v>0</v>
      </c>
    </row>
    <row r="91" s="2" customFormat="1" ht="14.4" customHeight="1">
      <c r="A91" s="36"/>
      <c r="B91" s="37"/>
      <c r="C91" s="210" t="s">
        <v>79</v>
      </c>
      <c r="D91" s="210" t="s">
        <v>234</v>
      </c>
      <c r="E91" s="211" t="s">
        <v>913</v>
      </c>
      <c r="F91" s="212" t="s">
        <v>914</v>
      </c>
      <c r="G91" s="213" t="s">
        <v>542</v>
      </c>
      <c r="H91" s="214">
        <v>54</v>
      </c>
      <c r="I91" s="215"/>
      <c r="J91" s="216">
        <f>ROUND(I91*H91,2)</f>
        <v>0</v>
      </c>
      <c r="K91" s="212" t="s">
        <v>238</v>
      </c>
      <c r="L91" s="42"/>
      <c r="M91" s="217" t="s">
        <v>19</v>
      </c>
      <c r="N91" s="218" t="s">
        <v>43</v>
      </c>
      <c r="O91" s="82"/>
      <c r="P91" s="219">
        <f>O91*H91</f>
        <v>0</v>
      </c>
      <c r="Q91" s="219">
        <v>0.00029999999999999997</v>
      </c>
      <c r="R91" s="219">
        <f>Q91*H91</f>
        <v>0.016199999999999999</v>
      </c>
      <c r="S91" s="219">
        <v>0</v>
      </c>
      <c r="T91" s="220">
        <f>S91*H91</f>
        <v>0</v>
      </c>
      <c r="U91" s="36"/>
      <c r="V91" s="36"/>
      <c r="W91" s="36"/>
      <c r="X91" s="36"/>
      <c r="Y91" s="36"/>
      <c r="Z91" s="36"/>
      <c r="AA91" s="36"/>
      <c r="AB91" s="36"/>
      <c r="AC91" s="36"/>
      <c r="AD91" s="36"/>
      <c r="AE91" s="36"/>
      <c r="AR91" s="221" t="s">
        <v>297</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915</v>
      </c>
    </row>
    <row r="92" s="2" customFormat="1" ht="24.15" customHeight="1">
      <c r="A92" s="36"/>
      <c r="B92" s="37"/>
      <c r="C92" s="210" t="s">
        <v>81</v>
      </c>
      <c r="D92" s="210" t="s">
        <v>234</v>
      </c>
      <c r="E92" s="211" t="s">
        <v>916</v>
      </c>
      <c r="F92" s="212" t="s">
        <v>917</v>
      </c>
      <c r="G92" s="213" t="s">
        <v>542</v>
      </c>
      <c r="H92" s="214">
        <v>52</v>
      </c>
      <c r="I92" s="215"/>
      <c r="J92" s="216">
        <f>ROUND(I92*H92,2)</f>
        <v>0</v>
      </c>
      <c r="K92" s="212" t="s">
        <v>238</v>
      </c>
      <c r="L92" s="42"/>
      <c r="M92" s="217" t="s">
        <v>19</v>
      </c>
      <c r="N92" s="218" t="s">
        <v>43</v>
      </c>
      <c r="O92" s="82"/>
      <c r="P92" s="219">
        <f>O92*H92</f>
        <v>0</v>
      </c>
      <c r="Q92" s="219">
        <v>0.00059999999999999995</v>
      </c>
      <c r="R92" s="219">
        <f>Q92*H92</f>
        <v>0.031199999999999999</v>
      </c>
      <c r="S92" s="219">
        <v>0</v>
      </c>
      <c r="T92" s="220">
        <f>S92*H92</f>
        <v>0</v>
      </c>
      <c r="U92" s="36"/>
      <c r="V92" s="36"/>
      <c r="W92" s="36"/>
      <c r="X92" s="36"/>
      <c r="Y92" s="36"/>
      <c r="Z92" s="36"/>
      <c r="AA92" s="36"/>
      <c r="AB92" s="36"/>
      <c r="AC92" s="36"/>
      <c r="AD92" s="36"/>
      <c r="AE92" s="36"/>
      <c r="AR92" s="221" t="s">
        <v>297</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918</v>
      </c>
    </row>
    <row r="93" s="2" customFormat="1" ht="24.15" customHeight="1">
      <c r="A93" s="36"/>
      <c r="B93" s="37"/>
      <c r="C93" s="210" t="s">
        <v>245</v>
      </c>
      <c r="D93" s="210" t="s">
        <v>234</v>
      </c>
      <c r="E93" s="211" t="s">
        <v>919</v>
      </c>
      <c r="F93" s="212" t="s">
        <v>920</v>
      </c>
      <c r="G93" s="213" t="s">
        <v>542</v>
      </c>
      <c r="H93" s="214">
        <v>52</v>
      </c>
      <c r="I93" s="215"/>
      <c r="J93" s="216">
        <f>ROUND(I93*H93,2)</f>
        <v>0</v>
      </c>
      <c r="K93" s="212" t="s">
        <v>238</v>
      </c>
      <c r="L93" s="42"/>
      <c r="M93" s="217" t="s">
        <v>19</v>
      </c>
      <c r="N93" s="218" t="s">
        <v>43</v>
      </c>
      <c r="O93" s="82"/>
      <c r="P93" s="219">
        <f>O93*H93</f>
        <v>0</v>
      </c>
      <c r="Q93" s="219">
        <v>0.00059999999999999995</v>
      </c>
      <c r="R93" s="219">
        <f>Q93*H93</f>
        <v>0.031199999999999999</v>
      </c>
      <c r="S93" s="219">
        <v>0</v>
      </c>
      <c r="T93" s="220">
        <f>S93*H93</f>
        <v>0</v>
      </c>
      <c r="U93" s="36"/>
      <c r="V93" s="36"/>
      <c r="W93" s="36"/>
      <c r="X93" s="36"/>
      <c r="Y93" s="36"/>
      <c r="Z93" s="36"/>
      <c r="AA93" s="36"/>
      <c r="AB93" s="36"/>
      <c r="AC93" s="36"/>
      <c r="AD93" s="36"/>
      <c r="AE93" s="36"/>
      <c r="AR93" s="221" t="s">
        <v>297</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921</v>
      </c>
    </row>
    <row r="94" s="2" customFormat="1" ht="14.4" customHeight="1">
      <c r="A94" s="36"/>
      <c r="B94" s="37"/>
      <c r="C94" s="210" t="s">
        <v>239</v>
      </c>
      <c r="D94" s="210" t="s">
        <v>234</v>
      </c>
      <c r="E94" s="211" t="s">
        <v>922</v>
      </c>
      <c r="F94" s="212" t="s">
        <v>923</v>
      </c>
      <c r="G94" s="213" t="s">
        <v>542</v>
      </c>
      <c r="H94" s="214">
        <v>9</v>
      </c>
      <c r="I94" s="215"/>
      <c r="J94" s="216">
        <f>ROUND(I94*H94,2)</f>
        <v>0</v>
      </c>
      <c r="K94" s="212" t="s">
        <v>19</v>
      </c>
      <c r="L94" s="42"/>
      <c r="M94" s="217" t="s">
        <v>19</v>
      </c>
      <c r="N94" s="218" t="s">
        <v>43</v>
      </c>
      <c r="O94" s="82"/>
      <c r="P94" s="219">
        <f>O94*H94</f>
        <v>0</v>
      </c>
      <c r="Q94" s="219">
        <v>0.0011999999999999999</v>
      </c>
      <c r="R94" s="219">
        <f>Q94*H94</f>
        <v>0.010799999999999999</v>
      </c>
      <c r="S94" s="219">
        <v>0</v>
      </c>
      <c r="T94" s="220">
        <f>S94*H94</f>
        <v>0</v>
      </c>
      <c r="U94" s="36"/>
      <c r="V94" s="36"/>
      <c r="W94" s="36"/>
      <c r="X94" s="36"/>
      <c r="Y94" s="36"/>
      <c r="Z94" s="36"/>
      <c r="AA94" s="36"/>
      <c r="AB94" s="36"/>
      <c r="AC94" s="36"/>
      <c r="AD94" s="36"/>
      <c r="AE94" s="36"/>
      <c r="AR94" s="221" t="s">
        <v>297</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924</v>
      </c>
    </row>
    <row r="95" s="2" customFormat="1" ht="14.4" customHeight="1">
      <c r="A95" s="36"/>
      <c r="B95" s="37"/>
      <c r="C95" s="210" t="s">
        <v>252</v>
      </c>
      <c r="D95" s="210" t="s">
        <v>234</v>
      </c>
      <c r="E95" s="211" t="s">
        <v>925</v>
      </c>
      <c r="F95" s="212" t="s">
        <v>926</v>
      </c>
      <c r="G95" s="213" t="s">
        <v>542</v>
      </c>
      <c r="H95" s="214">
        <v>9</v>
      </c>
      <c r="I95" s="215"/>
      <c r="J95" s="216">
        <f>ROUND(I95*H95,2)</f>
        <v>0</v>
      </c>
      <c r="K95" s="212" t="s">
        <v>19</v>
      </c>
      <c r="L95" s="42"/>
      <c r="M95" s="217" t="s">
        <v>19</v>
      </c>
      <c r="N95" s="218" t="s">
        <v>43</v>
      </c>
      <c r="O95" s="82"/>
      <c r="P95" s="219">
        <f>O95*H95</f>
        <v>0</v>
      </c>
      <c r="Q95" s="219">
        <v>0.0015</v>
      </c>
      <c r="R95" s="219">
        <f>Q95*H95</f>
        <v>0.0135</v>
      </c>
      <c r="S95" s="219">
        <v>0</v>
      </c>
      <c r="T95" s="220">
        <f>S95*H95</f>
        <v>0</v>
      </c>
      <c r="U95" s="36"/>
      <c r="V95" s="36"/>
      <c r="W95" s="36"/>
      <c r="X95" s="36"/>
      <c r="Y95" s="36"/>
      <c r="Z95" s="36"/>
      <c r="AA95" s="36"/>
      <c r="AB95" s="36"/>
      <c r="AC95" s="36"/>
      <c r="AD95" s="36"/>
      <c r="AE95" s="36"/>
      <c r="AR95" s="221" t="s">
        <v>297</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927</v>
      </c>
    </row>
    <row r="96" s="2" customFormat="1" ht="24.15" customHeight="1">
      <c r="A96" s="36"/>
      <c r="B96" s="37"/>
      <c r="C96" s="210" t="s">
        <v>256</v>
      </c>
      <c r="D96" s="210" t="s">
        <v>234</v>
      </c>
      <c r="E96" s="211" t="s">
        <v>547</v>
      </c>
      <c r="F96" s="212" t="s">
        <v>548</v>
      </c>
      <c r="G96" s="213" t="s">
        <v>287</v>
      </c>
      <c r="H96" s="214">
        <v>0.10299999999999999</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928</v>
      </c>
    </row>
    <row r="97" s="2" customFormat="1" ht="24.15" customHeight="1">
      <c r="A97" s="36"/>
      <c r="B97" s="37"/>
      <c r="C97" s="210" t="s">
        <v>260</v>
      </c>
      <c r="D97" s="210" t="s">
        <v>234</v>
      </c>
      <c r="E97" s="211" t="s">
        <v>550</v>
      </c>
      <c r="F97" s="212" t="s">
        <v>551</v>
      </c>
      <c r="G97" s="213" t="s">
        <v>287</v>
      </c>
      <c r="H97" s="214">
        <v>0.10299999999999999</v>
      </c>
      <c r="I97" s="215"/>
      <c r="J97" s="216">
        <f>ROUND(I97*H97,2)</f>
        <v>0</v>
      </c>
      <c r="K97" s="212" t="s">
        <v>238</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929</v>
      </c>
    </row>
    <row r="98" s="12" customFormat="1" ht="22.8" customHeight="1">
      <c r="A98" s="12"/>
      <c r="B98" s="194"/>
      <c r="C98" s="195"/>
      <c r="D98" s="196" t="s">
        <v>71</v>
      </c>
      <c r="E98" s="208" t="s">
        <v>888</v>
      </c>
      <c r="F98" s="208" t="s">
        <v>889</v>
      </c>
      <c r="G98" s="195"/>
      <c r="H98" s="195"/>
      <c r="I98" s="198"/>
      <c r="J98" s="209">
        <f>BK98</f>
        <v>0</v>
      </c>
      <c r="K98" s="195"/>
      <c r="L98" s="200"/>
      <c r="M98" s="201"/>
      <c r="N98" s="202"/>
      <c r="O98" s="202"/>
      <c r="P98" s="203">
        <f>SUM(P99:P107)</f>
        <v>0</v>
      </c>
      <c r="Q98" s="202"/>
      <c r="R98" s="203">
        <f>SUM(R99:R107)</f>
        <v>0.67766540000000008</v>
      </c>
      <c r="S98" s="202"/>
      <c r="T98" s="204">
        <f>SUM(T99:T107)</f>
        <v>0</v>
      </c>
      <c r="U98" s="12"/>
      <c r="V98" s="12"/>
      <c r="W98" s="12"/>
      <c r="X98" s="12"/>
      <c r="Y98" s="12"/>
      <c r="Z98" s="12"/>
      <c r="AA98" s="12"/>
      <c r="AB98" s="12"/>
      <c r="AC98" s="12"/>
      <c r="AD98" s="12"/>
      <c r="AE98" s="12"/>
      <c r="AR98" s="205" t="s">
        <v>81</v>
      </c>
      <c r="AT98" s="206" t="s">
        <v>71</v>
      </c>
      <c r="AU98" s="206" t="s">
        <v>79</v>
      </c>
      <c r="AY98" s="205" t="s">
        <v>232</v>
      </c>
      <c r="BK98" s="207">
        <f>SUM(BK99:BK107)</f>
        <v>0</v>
      </c>
    </row>
    <row r="99" s="2" customFormat="1" ht="14.4" customHeight="1">
      <c r="A99" s="36"/>
      <c r="B99" s="37"/>
      <c r="C99" s="210" t="s">
        <v>264</v>
      </c>
      <c r="D99" s="210" t="s">
        <v>234</v>
      </c>
      <c r="E99" s="211" t="s">
        <v>930</v>
      </c>
      <c r="F99" s="212" t="s">
        <v>931</v>
      </c>
      <c r="G99" s="213" t="s">
        <v>542</v>
      </c>
      <c r="H99" s="214">
        <v>11.75</v>
      </c>
      <c r="I99" s="215"/>
      <c r="J99" s="216">
        <f>ROUND(I99*H99,2)</f>
        <v>0</v>
      </c>
      <c r="K99" s="212" t="s">
        <v>19</v>
      </c>
      <c r="L99" s="42"/>
      <c r="M99" s="217" t="s">
        <v>19</v>
      </c>
      <c r="N99" s="218" t="s">
        <v>43</v>
      </c>
      <c r="O99" s="82"/>
      <c r="P99" s="219">
        <f>O99*H99</f>
        <v>0</v>
      </c>
      <c r="Q99" s="219">
        <v>0.0011800000000000001</v>
      </c>
      <c r="R99" s="219">
        <f>Q99*H99</f>
        <v>0.013865000000000001</v>
      </c>
      <c r="S99" s="219">
        <v>0</v>
      </c>
      <c r="T99" s="220">
        <f>S99*H99</f>
        <v>0</v>
      </c>
      <c r="U99" s="36"/>
      <c r="V99" s="36"/>
      <c r="W99" s="36"/>
      <c r="X99" s="36"/>
      <c r="Y99" s="36"/>
      <c r="Z99" s="36"/>
      <c r="AA99" s="36"/>
      <c r="AB99" s="36"/>
      <c r="AC99" s="36"/>
      <c r="AD99" s="36"/>
      <c r="AE99" s="36"/>
      <c r="AR99" s="221" t="s">
        <v>297</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932</v>
      </c>
    </row>
    <row r="100" s="2" customFormat="1" ht="24.15" customHeight="1">
      <c r="A100" s="36"/>
      <c r="B100" s="37"/>
      <c r="C100" s="210" t="s">
        <v>268</v>
      </c>
      <c r="D100" s="210" t="s">
        <v>234</v>
      </c>
      <c r="E100" s="211" t="s">
        <v>933</v>
      </c>
      <c r="F100" s="212" t="s">
        <v>934</v>
      </c>
      <c r="G100" s="213" t="s">
        <v>542</v>
      </c>
      <c r="H100" s="214">
        <v>54</v>
      </c>
      <c r="I100" s="215"/>
      <c r="J100" s="216">
        <f>ROUND(I100*H100,2)</f>
        <v>0</v>
      </c>
      <c r="K100" s="212" t="s">
        <v>19</v>
      </c>
      <c r="L100" s="42"/>
      <c r="M100" s="217" t="s">
        <v>19</v>
      </c>
      <c r="N100" s="218" t="s">
        <v>43</v>
      </c>
      <c r="O100" s="82"/>
      <c r="P100" s="219">
        <f>O100*H100</f>
        <v>0</v>
      </c>
      <c r="Q100" s="219">
        <v>0.0065323500000000001</v>
      </c>
      <c r="R100" s="219">
        <f>Q100*H100</f>
        <v>0.35274690000000003</v>
      </c>
      <c r="S100" s="219">
        <v>0</v>
      </c>
      <c r="T100" s="220">
        <f>S100*H100</f>
        <v>0</v>
      </c>
      <c r="U100" s="36"/>
      <c r="V100" s="36"/>
      <c r="W100" s="36"/>
      <c r="X100" s="36"/>
      <c r="Y100" s="36"/>
      <c r="Z100" s="36"/>
      <c r="AA100" s="36"/>
      <c r="AB100" s="36"/>
      <c r="AC100" s="36"/>
      <c r="AD100" s="36"/>
      <c r="AE100" s="36"/>
      <c r="AR100" s="221" t="s">
        <v>297</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935</v>
      </c>
    </row>
    <row r="101" s="2" customFormat="1" ht="14.4" customHeight="1">
      <c r="A101" s="36"/>
      <c r="B101" s="37"/>
      <c r="C101" s="210" t="s">
        <v>272</v>
      </c>
      <c r="D101" s="210" t="s">
        <v>234</v>
      </c>
      <c r="E101" s="211" t="s">
        <v>936</v>
      </c>
      <c r="F101" s="212" t="s">
        <v>937</v>
      </c>
      <c r="G101" s="213" t="s">
        <v>542</v>
      </c>
      <c r="H101" s="214">
        <v>54</v>
      </c>
      <c r="I101" s="215"/>
      <c r="J101" s="216">
        <f>ROUND(I101*H101,2)</f>
        <v>0</v>
      </c>
      <c r="K101" s="212" t="s">
        <v>238</v>
      </c>
      <c r="L101" s="42"/>
      <c r="M101" s="217" t="s">
        <v>19</v>
      </c>
      <c r="N101" s="218" t="s">
        <v>43</v>
      </c>
      <c r="O101" s="82"/>
      <c r="P101" s="219">
        <f>O101*H101</f>
        <v>0</v>
      </c>
      <c r="Q101" s="219">
        <v>0.0047600000000000003</v>
      </c>
      <c r="R101" s="219">
        <f>Q101*H101</f>
        <v>0.25704000000000005</v>
      </c>
      <c r="S101" s="219">
        <v>0</v>
      </c>
      <c r="T101" s="220">
        <f>S101*H101</f>
        <v>0</v>
      </c>
      <c r="U101" s="36"/>
      <c r="V101" s="36"/>
      <c r="W101" s="36"/>
      <c r="X101" s="36"/>
      <c r="Y101" s="36"/>
      <c r="Z101" s="36"/>
      <c r="AA101" s="36"/>
      <c r="AB101" s="36"/>
      <c r="AC101" s="36"/>
      <c r="AD101" s="36"/>
      <c r="AE101" s="36"/>
      <c r="AR101" s="221" t="s">
        <v>297</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938</v>
      </c>
    </row>
    <row r="102" s="2" customFormat="1" ht="24.15" customHeight="1">
      <c r="A102" s="36"/>
      <c r="B102" s="37"/>
      <c r="C102" s="210" t="s">
        <v>276</v>
      </c>
      <c r="D102" s="210" t="s">
        <v>234</v>
      </c>
      <c r="E102" s="211" t="s">
        <v>939</v>
      </c>
      <c r="F102" s="212" t="s">
        <v>940</v>
      </c>
      <c r="G102" s="213" t="s">
        <v>542</v>
      </c>
      <c r="H102" s="214">
        <v>12.25</v>
      </c>
      <c r="I102" s="215"/>
      <c r="J102" s="216">
        <f>ROUND(I102*H102,2)</f>
        <v>0</v>
      </c>
      <c r="K102" s="212" t="s">
        <v>19</v>
      </c>
      <c r="L102" s="42"/>
      <c r="M102" s="217" t="s">
        <v>19</v>
      </c>
      <c r="N102" s="218" t="s">
        <v>43</v>
      </c>
      <c r="O102" s="82"/>
      <c r="P102" s="219">
        <f>O102*H102</f>
        <v>0</v>
      </c>
      <c r="Q102" s="219">
        <v>0.00197</v>
      </c>
      <c r="R102" s="219">
        <f>Q102*H102</f>
        <v>0.024132500000000001</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941</v>
      </c>
    </row>
    <row r="103" s="2" customFormat="1" ht="14.4" customHeight="1">
      <c r="A103" s="36"/>
      <c r="B103" s="37"/>
      <c r="C103" s="210" t="s">
        <v>280</v>
      </c>
      <c r="D103" s="210" t="s">
        <v>234</v>
      </c>
      <c r="E103" s="211" t="s">
        <v>942</v>
      </c>
      <c r="F103" s="212" t="s">
        <v>943</v>
      </c>
      <c r="G103" s="213" t="s">
        <v>542</v>
      </c>
      <c r="H103" s="214">
        <v>9.3000000000000007</v>
      </c>
      <c r="I103" s="215"/>
      <c r="J103" s="216">
        <f>ROUND(I103*H103,2)</f>
        <v>0</v>
      </c>
      <c r="K103" s="212" t="s">
        <v>19</v>
      </c>
      <c r="L103" s="42"/>
      <c r="M103" s="217" t="s">
        <v>19</v>
      </c>
      <c r="N103" s="218" t="s">
        <v>43</v>
      </c>
      <c r="O103" s="82"/>
      <c r="P103" s="219">
        <f>O103*H103</f>
        <v>0</v>
      </c>
      <c r="Q103" s="219">
        <v>0.00282</v>
      </c>
      <c r="R103" s="219">
        <f>Q103*H103</f>
        <v>0.026226000000000003</v>
      </c>
      <c r="S103" s="219">
        <v>0</v>
      </c>
      <c r="T103" s="220">
        <f>S103*H103</f>
        <v>0</v>
      </c>
      <c r="U103" s="36"/>
      <c r="V103" s="36"/>
      <c r="W103" s="36"/>
      <c r="X103" s="36"/>
      <c r="Y103" s="36"/>
      <c r="Z103" s="36"/>
      <c r="AA103" s="36"/>
      <c r="AB103" s="36"/>
      <c r="AC103" s="36"/>
      <c r="AD103" s="36"/>
      <c r="AE103" s="36"/>
      <c r="AR103" s="221" t="s">
        <v>297</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944</v>
      </c>
    </row>
    <row r="104" s="2" customFormat="1" ht="24.15" customHeight="1">
      <c r="A104" s="36"/>
      <c r="B104" s="37"/>
      <c r="C104" s="210" t="s">
        <v>284</v>
      </c>
      <c r="D104" s="210" t="s">
        <v>234</v>
      </c>
      <c r="E104" s="211" t="s">
        <v>945</v>
      </c>
      <c r="F104" s="212" t="s">
        <v>946</v>
      </c>
      <c r="G104" s="213" t="s">
        <v>580</v>
      </c>
      <c r="H104" s="214">
        <v>1</v>
      </c>
      <c r="I104" s="215"/>
      <c r="J104" s="216">
        <f>ROUND(I104*H104,2)</f>
        <v>0</v>
      </c>
      <c r="K104" s="212" t="s">
        <v>238</v>
      </c>
      <c r="L104" s="42"/>
      <c r="M104" s="217" t="s">
        <v>19</v>
      </c>
      <c r="N104" s="218" t="s">
        <v>43</v>
      </c>
      <c r="O104" s="82"/>
      <c r="P104" s="219">
        <f>O104*H104</f>
        <v>0</v>
      </c>
      <c r="Q104" s="219">
        <v>0.00031</v>
      </c>
      <c r="R104" s="219">
        <f>Q104*H104</f>
        <v>0.00031</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947</v>
      </c>
    </row>
    <row r="105" s="2" customFormat="1" ht="24.15" customHeight="1">
      <c r="A105" s="36"/>
      <c r="B105" s="37"/>
      <c r="C105" s="210" t="s">
        <v>289</v>
      </c>
      <c r="D105" s="210" t="s">
        <v>234</v>
      </c>
      <c r="E105" s="211" t="s">
        <v>948</v>
      </c>
      <c r="F105" s="212" t="s">
        <v>949</v>
      </c>
      <c r="G105" s="213" t="s">
        <v>542</v>
      </c>
      <c r="H105" s="214">
        <v>1.5</v>
      </c>
      <c r="I105" s="215"/>
      <c r="J105" s="216">
        <f>ROUND(I105*H105,2)</f>
        <v>0</v>
      </c>
      <c r="K105" s="212" t="s">
        <v>238</v>
      </c>
      <c r="L105" s="42"/>
      <c r="M105" s="217" t="s">
        <v>19</v>
      </c>
      <c r="N105" s="218" t="s">
        <v>43</v>
      </c>
      <c r="O105" s="82"/>
      <c r="P105" s="219">
        <f>O105*H105</f>
        <v>0</v>
      </c>
      <c r="Q105" s="219">
        <v>0.0022300000000000002</v>
      </c>
      <c r="R105" s="219">
        <f>Q105*H105</f>
        <v>0.0033450000000000003</v>
      </c>
      <c r="S105" s="219">
        <v>0</v>
      </c>
      <c r="T105" s="220">
        <f>S105*H105</f>
        <v>0</v>
      </c>
      <c r="U105" s="36"/>
      <c r="V105" s="36"/>
      <c r="W105" s="36"/>
      <c r="X105" s="36"/>
      <c r="Y105" s="36"/>
      <c r="Z105" s="36"/>
      <c r="AA105" s="36"/>
      <c r="AB105" s="36"/>
      <c r="AC105" s="36"/>
      <c r="AD105" s="36"/>
      <c r="AE105" s="36"/>
      <c r="AR105" s="221" t="s">
        <v>297</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950</v>
      </c>
    </row>
    <row r="106" s="2" customFormat="1" ht="24.15" customHeight="1">
      <c r="A106" s="36"/>
      <c r="B106" s="37"/>
      <c r="C106" s="210" t="s">
        <v>8</v>
      </c>
      <c r="D106" s="210" t="s">
        <v>234</v>
      </c>
      <c r="E106" s="211" t="s">
        <v>893</v>
      </c>
      <c r="F106" s="212" t="s">
        <v>894</v>
      </c>
      <c r="G106" s="213" t="s">
        <v>287</v>
      </c>
      <c r="H106" s="214">
        <v>0.67800000000000005</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951</v>
      </c>
    </row>
    <row r="107" s="2" customFormat="1" ht="24.15" customHeight="1">
      <c r="A107" s="36"/>
      <c r="B107" s="37"/>
      <c r="C107" s="210" t="s">
        <v>297</v>
      </c>
      <c r="D107" s="210" t="s">
        <v>234</v>
      </c>
      <c r="E107" s="211" t="s">
        <v>896</v>
      </c>
      <c r="F107" s="212" t="s">
        <v>897</v>
      </c>
      <c r="G107" s="213" t="s">
        <v>287</v>
      </c>
      <c r="H107" s="214">
        <v>0.67800000000000005</v>
      </c>
      <c r="I107" s="215"/>
      <c r="J107" s="216">
        <f>ROUND(I107*H107,2)</f>
        <v>0</v>
      </c>
      <c r="K107" s="212" t="s">
        <v>238</v>
      </c>
      <c r="L107" s="42"/>
      <c r="M107" s="233" t="s">
        <v>19</v>
      </c>
      <c r="N107" s="234" t="s">
        <v>43</v>
      </c>
      <c r="O107" s="235"/>
      <c r="P107" s="236">
        <f>O107*H107</f>
        <v>0</v>
      </c>
      <c r="Q107" s="236">
        <v>0</v>
      </c>
      <c r="R107" s="236">
        <f>Q107*H107</f>
        <v>0</v>
      </c>
      <c r="S107" s="236">
        <v>0</v>
      </c>
      <c r="T107" s="237">
        <f>S107*H107</f>
        <v>0</v>
      </c>
      <c r="U107" s="36"/>
      <c r="V107" s="36"/>
      <c r="W107" s="36"/>
      <c r="X107" s="36"/>
      <c r="Y107" s="36"/>
      <c r="Z107" s="36"/>
      <c r="AA107" s="36"/>
      <c r="AB107" s="36"/>
      <c r="AC107" s="36"/>
      <c r="AD107" s="36"/>
      <c r="AE107" s="36"/>
      <c r="AR107" s="221" t="s">
        <v>297</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952</v>
      </c>
    </row>
    <row r="108" s="2" customFormat="1" ht="6.96" customHeight="1">
      <c r="A108" s="36"/>
      <c r="B108" s="57"/>
      <c r="C108" s="58"/>
      <c r="D108" s="58"/>
      <c r="E108" s="58"/>
      <c r="F108" s="58"/>
      <c r="G108" s="58"/>
      <c r="H108" s="58"/>
      <c r="I108" s="58"/>
      <c r="J108" s="58"/>
      <c r="K108" s="58"/>
      <c r="L108" s="42"/>
      <c r="M108" s="36"/>
      <c r="O108" s="36"/>
      <c r="P108" s="36"/>
      <c r="Q108" s="36"/>
      <c r="R108" s="36"/>
      <c r="S108" s="36"/>
      <c r="T108" s="36"/>
      <c r="U108" s="36"/>
      <c r="V108" s="36"/>
      <c r="W108" s="36"/>
      <c r="X108" s="36"/>
      <c r="Y108" s="36"/>
      <c r="Z108" s="36"/>
      <c r="AA108" s="36"/>
      <c r="AB108" s="36"/>
      <c r="AC108" s="36"/>
      <c r="AD108" s="36"/>
      <c r="AE108" s="36"/>
    </row>
  </sheetData>
  <sheetProtection sheet="1" autoFilter="0" formatColumns="0" formatRows="0" objects="1" scenarios="1" spinCount="100000" saltValue="BalH5EkcJGGdK/OEkx5wIjRNmx0KC3faYkEQBauUby8w+cV+vd0wCoX1nAejRDDaepZdCzcnYR08eh92CgKOjQ==" hashValue="l0ivaqBwJjJdpXqFdLF3nFysDFpibmVfHVaDF0wDBmfHfnTfrlyrExuVDdU47sKkFSYc56bogFDI7bUE1Vq3NA==" algorithmName="SHA-512" password="CC35"/>
  <autoFilter ref="C87:K10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116</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953</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ROUND(J89,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ROUND((SUM(BE89:BE97)),  2)</f>
        <v>0</v>
      </c>
      <c r="G35" s="36"/>
      <c r="H35" s="36"/>
      <c r="I35" s="155">
        <v>0.20999999999999999</v>
      </c>
      <c r="J35" s="154">
        <f>ROUND(((SUM(BE89:BE97))*I35),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ROUND((SUM(BF89:BF97)),  2)</f>
        <v>0</v>
      </c>
      <c r="G36" s="36"/>
      <c r="H36" s="36"/>
      <c r="I36" s="155">
        <v>0.14999999999999999</v>
      </c>
      <c r="J36" s="154">
        <f>ROUND(((SUM(BF89:BF97))*I36),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ROUND((SUM(BG89:BG97)),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ROUND((SUM(BH89:BH97)),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ROUND((SUM(BI89:BI97)),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2020-076-01-11 - SO-01-11 zámečnické kce</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J89</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574</v>
      </c>
      <c r="E64" s="175"/>
      <c r="F64" s="175"/>
      <c r="G64" s="175"/>
      <c r="H64" s="175"/>
      <c r="I64" s="175"/>
      <c r="J64" s="176">
        <f>J90</f>
        <v>0</v>
      </c>
      <c r="K64" s="173"/>
      <c r="L64" s="177"/>
      <c r="S64" s="9"/>
      <c r="T64" s="9"/>
      <c r="U64" s="9"/>
      <c r="V64" s="9"/>
      <c r="W64" s="9"/>
      <c r="X64" s="9"/>
      <c r="Y64" s="9"/>
      <c r="Z64" s="9"/>
      <c r="AA64" s="9"/>
      <c r="AB64" s="9"/>
      <c r="AC64" s="9"/>
      <c r="AD64" s="9"/>
      <c r="AE64" s="9"/>
    </row>
    <row r="65" s="10" customFormat="1" ht="19.92" customHeight="1">
      <c r="A65" s="10"/>
      <c r="B65" s="178"/>
      <c r="C65" s="123"/>
      <c r="D65" s="179" t="s">
        <v>212</v>
      </c>
      <c r="E65" s="180"/>
      <c r="F65" s="180"/>
      <c r="G65" s="180"/>
      <c r="H65" s="180"/>
      <c r="I65" s="180"/>
      <c r="J65" s="181">
        <f>J91</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423</v>
      </c>
      <c r="E66" s="180"/>
      <c r="F66" s="180"/>
      <c r="G66" s="180"/>
      <c r="H66" s="180"/>
      <c r="I66" s="180"/>
      <c r="J66" s="181">
        <f>J93</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214</v>
      </c>
      <c r="E67" s="180"/>
      <c r="F67" s="180"/>
      <c r="G67" s="180"/>
      <c r="H67" s="180"/>
      <c r="I67" s="180"/>
      <c r="J67" s="181">
        <f>J96</f>
        <v>0</v>
      </c>
      <c r="K67" s="123"/>
      <c r="L67" s="182"/>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58"/>
      <c r="J69" s="58"/>
      <c r="K69" s="58"/>
      <c r="L69" s="142"/>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60"/>
      <c r="J73" s="60"/>
      <c r="K73" s="60"/>
      <c r="L73" s="142"/>
      <c r="S73" s="36"/>
      <c r="T73" s="36"/>
      <c r="U73" s="36"/>
      <c r="V73" s="36"/>
      <c r="W73" s="36"/>
      <c r="X73" s="36"/>
      <c r="Y73" s="36"/>
      <c r="Z73" s="36"/>
      <c r="AA73" s="36"/>
      <c r="AB73" s="36"/>
      <c r="AC73" s="36"/>
      <c r="AD73" s="36"/>
      <c r="AE73" s="36"/>
    </row>
    <row r="74" s="2" customFormat="1" ht="24.96" customHeight="1">
      <c r="A74" s="36"/>
      <c r="B74" s="37"/>
      <c r="C74" s="21" t="s">
        <v>217</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2" customHeight="1">
      <c r="A76" s="36"/>
      <c r="B76" s="37"/>
      <c r="C76" s="30" t="s">
        <v>16</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167" t="str">
        <f>E7</f>
        <v>Školní sklad FLD, trafostanice</v>
      </c>
      <c r="F77" s="30"/>
      <c r="G77" s="30"/>
      <c r="H77" s="30"/>
      <c r="I77" s="38"/>
      <c r="J77" s="38"/>
      <c r="K77" s="38"/>
      <c r="L77" s="142"/>
      <c r="S77" s="36"/>
      <c r="T77" s="36"/>
      <c r="U77" s="36"/>
      <c r="V77" s="36"/>
      <c r="W77" s="36"/>
      <c r="X77" s="36"/>
      <c r="Y77" s="36"/>
      <c r="Z77" s="36"/>
      <c r="AA77" s="36"/>
      <c r="AB77" s="36"/>
      <c r="AC77" s="36"/>
      <c r="AD77" s="36"/>
      <c r="AE77" s="36"/>
    </row>
    <row r="78" s="1" customFormat="1" ht="12" customHeight="1">
      <c r="B78" s="19"/>
      <c r="C78" s="30" t="s">
        <v>201</v>
      </c>
      <c r="D78" s="20"/>
      <c r="E78" s="20"/>
      <c r="F78" s="20"/>
      <c r="G78" s="20"/>
      <c r="H78" s="20"/>
      <c r="I78" s="20"/>
      <c r="J78" s="20"/>
      <c r="K78" s="20"/>
      <c r="L78" s="18"/>
    </row>
    <row r="79" s="2" customFormat="1" ht="16.5" customHeight="1">
      <c r="A79" s="36"/>
      <c r="B79" s="37"/>
      <c r="C79" s="38"/>
      <c r="D79" s="38"/>
      <c r="E79" s="167" t="s">
        <v>202</v>
      </c>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203</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67" t="str">
        <f>E11</f>
        <v>2020-076-01-11 - SO-01-11 zámečnické kce</v>
      </c>
      <c r="F81" s="38"/>
      <c r="G81" s="38"/>
      <c r="H81" s="38"/>
      <c r="I81" s="38"/>
      <c r="J81" s="38"/>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2" customHeight="1">
      <c r="A83" s="36"/>
      <c r="B83" s="37"/>
      <c r="C83" s="30" t="s">
        <v>21</v>
      </c>
      <c r="D83" s="38"/>
      <c r="E83" s="38"/>
      <c r="F83" s="25" t="str">
        <f>F14</f>
        <v>Kamýcká 1176, Praha 6</v>
      </c>
      <c r="G83" s="38"/>
      <c r="H83" s="38"/>
      <c r="I83" s="30" t="s">
        <v>23</v>
      </c>
      <c r="J83" s="70" t="str">
        <f>IF(J14="","",J14)</f>
        <v>16. 10. 2020</v>
      </c>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40.05" customHeight="1">
      <c r="A85" s="36"/>
      <c r="B85" s="37"/>
      <c r="C85" s="30" t="s">
        <v>25</v>
      </c>
      <c r="D85" s="38"/>
      <c r="E85" s="38"/>
      <c r="F85" s="25" t="str">
        <f>E17</f>
        <v>ČZU v Praze, Kamýcká 1176, Praha 6</v>
      </c>
      <c r="G85" s="38"/>
      <c r="H85" s="38"/>
      <c r="I85" s="30" t="s">
        <v>31</v>
      </c>
      <c r="J85" s="34" t="str">
        <f>E23</f>
        <v>Ing. Vladimír Čapka, Gerstnerova 5/658, Praha 7</v>
      </c>
      <c r="K85" s="38"/>
      <c r="L85" s="142"/>
      <c r="S85" s="36"/>
      <c r="T85" s="36"/>
      <c r="U85" s="36"/>
      <c r="V85" s="36"/>
      <c r="W85" s="36"/>
      <c r="X85" s="36"/>
      <c r="Y85" s="36"/>
      <c r="Z85" s="36"/>
      <c r="AA85" s="36"/>
      <c r="AB85" s="36"/>
      <c r="AC85" s="36"/>
      <c r="AD85" s="36"/>
      <c r="AE85" s="36"/>
    </row>
    <row r="86" s="2" customFormat="1" ht="25.65" customHeight="1">
      <c r="A86" s="36"/>
      <c r="B86" s="37"/>
      <c r="C86" s="30" t="s">
        <v>29</v>
      </c>
      <c r="D86" s="38"/>
      <c r="E86" s="38"/>
      <c r="F86" s="25" t="str">
        <f>IF(E20="","",E20)</f>
        <v>Vyplň údaj</v>
      </c>
      <c r="G86" s="38"/>
      <c r="H86" s="38"/>
      <c r="I86" s="30" t="s">
        <v>34</v>
      </c>
      <c r="J86" s="34" t="str">
        <f>E26</f>
        <v>Ing. Dana Mlejnková</v>
      </c>
      <c r="K86" s="38"/>
      <c r="L86" s="142"/>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11" customFormat="1" ht="29.28" customHeight="1">
      <c r="A88" s="183"/>
      <c r="B88" s="184"/>
      <c r="C88" s="185" t="s">
        <v>218</v>
      </c>
      <c r="D88" s="186" t="s">
        <v>57</v>
      </c>
      <c r="E88" s="186" t="s">
        <v>53</v>
      </c>
      <c r="F88" s="186" t="s">
        <v>54</v>
      </c>
      <c r="G88" s="186" t="s">
        <v>219</v>
      </c>
      <c r="H88" s="186" t="s">
        <v>220</v>
      </c>
      <c r="I88" s="186" t="s">
        <v>221</v>
      </c>
      <c r="J88" s="186" t="s">
        <v>208</v>
      </c>
      <c r="K88" s="187" t="s">
        <v>222</v>
      </c>
      <c r="L88" s="188"/>
      <c r="M88" s="90" t="s">
        <v>19</v>
      </c>
      <c r="N88" s="91" t="s">
        <v>42</v>
      </c>
      <c r="O88" s="91" t="s">
        <v>223</v>
      </c>
      <c r="P88" s="91" t="s">
        <v>224</v>
      </c>
      <c r="Q88" s="91" t="s">
        <v>225</v>
      </c>
      <c r="R88" s="91" t="s">
        <v>226</v>
      </c>
      <c r="S88" s="91" t="s">
        <v>227</v>
      </c>
      <c r="T88" s="92" t="s">
        <v>228</v>
      </c>
      <c r="U88" s="183"/>
      <c r="V88" s="183"/>
      <c r="W88" s="183"/>
      <c r="X88" s="183"/>
      <c r="Y88" s="183"/>
      <c r="Z88" s="183"/>
      <c r="AA88" s="183"/>
      <c r="AB88" s="183"/>
      <c r="AC88" s="183"/>
      <c r="AD88" s="183"/>
      <c r="AE88" s="183"/>
    </row>
    <row r="89" s="2" customFormat="1" ht="22.8" customHeight="1">
      <c r="A89" s="36"/>
      <c r="B89" s="37"/>
      <c r="C89" s="97" t="s">
        <v>229</v>
      </c>
      <c r="D89" s="38"/>
      <c r="E89" s="38"/>
      <c r="F89" s="38"/>
      <c r="G89" s="38"/>
      <c r="H89" s="38"/>
      <c r="I89" s="38"/>
      <c r="J89" s="189">
        <f>BK89</f>
        <v>0</v>
      </c>
      <c r="K89" s="38"/>
      <c r="L89" s="42"/>
      <c r="M89" s="93"/>
      <c r="N89" s="190"/>
      <c r="O89" s="94"/>
      <c r="P89" s="191">
        <f>P90</f>
        <v>0</v>
      </c>
      <c r="Q89" s="94"/>
      <c r="R89" s="191">
        <f>R90</f>
        <v>0.062</v>
      </c>
      <c r="S89" s="94"/>
      <c r="T89" s="192">
        <f>T90</f>
        <v>0</v>
      </c>
      <c r="U89" s="36"/>
      <c r="V89" s="36"/>
      <c r="W89" s="36"/>
      <c r="X89" s="36"/>
      <c r="Y89" s="36"/>
      <c r="Z89" s="36"/>
      <c r="AA89" s="36"/>
      <c r="AB89" s="36"/>
      <c r="AC89" s="36"/>
      <c r="AD89" s="36"/>
      <c r="AE89" s="36"/>
      <c r="AT89" s="15" t="s">
        <v>71</v>
      </c>
      <c r="AU89" s="15" t="s">
        <v>209</v>
      </c>
      <c r="BK89" s="193">
        <f>BK90</f>
        <v>0</v>
      </c>
    </row>
    <row r="90" s="12" customFormat="1" ht="25.92" customHeight="1">
      <c r="A90" s="12"/>
      <c r="B90" s="194"/>
      <c r="C90" s="195"/>
      <c r="D90" s="196" t="s">
        <v>71</v>
      </c>
      <c r="E90" s="197" t="s">
        <v>230</v>
      </c>
      <c r="F90" s="197" t="s">
        <v>577</v>
      </c>
      <c r="G90" s="195"/>
      <c r="H90" s="195"/>
      <c r="I90" s="198"/>
      <c r="J90" s="199">
        <f>BK90</f>
        <v>0</v>
      </c>
      <c r="K90" s="195"/>
      <c r="L90" s="200"/>
      <c r="M90" s="201"/>
      <c r="N90" s="202"/>
      <c r="O90" s="202"/>
      <c r="P90" s="203">
        <f>P91+P93+P96</f>
        <v>0</v>
      </c>
      <c r="Q90" s="202"/>
      <c r="R90" s="203">
        <f>R91+R93+R96</f>
        <v>0.062</v>
      </c>
      <c r="S90" s="202"/>
      <c r="T90" s="204">
        <f>T91+T93+T96</f>
        <v>0</v>
      </c>
      <c r="U90" s="12"/>
      <c r="V90" s="12"/>
      <c r="W90" s="12"/>
      <c r="X90" s="12"/>
      <c r="Y90" s="12"/>
      <c r="Z90" s="12"/>
      <c r="AA90" s="12"/>
      <c r="AB90" s="12"/>
      <c r="AC90" s="12"/>
      <c r="AD90" s="12"/>
      <c r="AE90" s="12"/>
      <c r="AR90" s="205" t="s">
        <v>79</v>
      </c>
      <c r="AT90" s="206" t="s">
        <v>71</v>
      </c>
      <c r="AU90" s="206" t="s">
        <v>72</v>
      </c>
      <c r="AY90" s="205" t="s">
        <v>232</v>
      </c>
      <c r="BK90" s="207">
        <f>BK91+BK93+BK96</f>
        <v>0</v>
      </c>
    </row>
    <row r="91" s="12" customFormat="1" ht="22.8" customHeight="1">
      <c r="A91" s="12"/>
      <c r="B91" s="194"/>
      <c r="C91" s="195"/>
      <c r="D91" s="196" t="s">
        <v>71</v>
      </c>
      <c r="E91" s="208" t="s">
        <v>81</v>
      </c>
      <c r="F91" s="208" t="s">
        <v>296</v>
      </c>
      <c r="G91" s="195"/>
      <c r="H91" s="195"/>
      <c r="I91" s="198"/>
      <c r="J91" s="209">
        <f>BK91</f>
        <v>0</v>
      </c>
      <c r="K91" s="195"/>
      <c r="L91" s="200"/>
      <c r="M91" s="201"/>
      <c r="N91" s="202"/>
      <c r="O91" s="202"/>
      <c r="P91" s="203">
        <f>P92</f>
        <v>0</v>
      </c>
      <c r="Q91" s="202"/>
      <c r="R91" s="203">
        <f>R92</f>
        <v>0.021999999999999999</v>
      </c>
      <c r="S91" s="202"/>
      <c r="T91" s="204">
        <f>T92</f>
        <v>0</v>
      </c>
      <c r="U91" s="12"/>
      <c r="V91" s="12"/>
      <c r="W91" s="12"/>
      <c r="X91" s="12"/>
      <c r="Y91" s="12"/>
      <c r="Z91" s="12"/>
      <c r="AA91" s="12"/>
      <c r="AB91" s="12"/>
      <c r="AC91" s="12"/>
      <c r="AD91" s="12"/>
      <c r="AE91" s="12"/>
      <c r="AR91" s="205" t="s">
        <v>79</v>
      </c>
      <c r="AT91" s="206" t="s">
        <v>71</v>
      </c>
      <c r="AU91" s="206" t="s">
        <v>79</v>
      </c>
      <c r="AY91" s="205" t="s">
        <v>232</v>
      </c>
      <c r="BK91" s="207">
        <f>BK92</f>
        <v>0</v>
      </c>
    </row>
    <row r="92" s="2" customFormat="1" ht="14.4" customHeight="1">
      <c r="A92" s="36"/>
      <c r="B92" s="37"/>
      <c r="C92" s="210" t="s">
        <v>79</v>
      </c>
      <c r="D92" s="210" t="s">
        <v>234</v>
      </c>
      <c r="E92" s="211" t="s">
        <v>954</v>
      </c>
      <c r="F92" s="212" t="s">
        <v>955</v>
      </c>
      <c r="G92" s="213" t="s">
        <v>580</v>
      </c>
      <c r="H92" s="214">
        <v>2</v>
      </c>
      <c r="I92" s="215"/>
      <c r="J92" s="216">
        <f>ROUND(I92*H92,2)</f>
        <v>0</v>
      </c>
      <c r="K92" s="212" t="s">
        <v>238</v>
      </c>
      <c r="L92" s="42"/>
      <c r="M92" s="217" t="s">
        <v>19</v>
      </c>
      <c r="N92" s="218" t="s">
        <v>43</v>
      </c>
      <c r="O92" s="82"/>
      <c r="P92" s="219">
        <f>O92*H92</f>
        <v>0</v>
      </c>
      <c r="Q92" s="219">
        <v>0.010999999999999999</v>
      </c>
      <c r="R92" s="219">
        <f>Q92*H92</f>
        <v>0.021999999999999999</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956</v>
      </c>
    </row>
    <row r="93" s="12" customFormat="1" ht="22.8" customHeight="1">
      <c r="A93" s="12"/>
      <c r="B93" s="194"/>
      <c r="C93" s="195"/>
      <c r="D93" s="196" t="s">
        <v>71</v>
      </c>
      <c r="E93" s="208" t="s">
        <v>245</v>
      </c>
      <c r="F93" s="208" t="s">
        <v>425</v>
      </c>
      <c r="G93" s="195"/>
      <c r="H93" s="195"/>
      <c r="I93" s="198"/>
      <c r="J93" s="209">
        <f>BK93</f>
        <v>0</v>
      </c>
      <c r="K93" s="195"/>
      <c r="L93" s="200"/>
      <c r="M93" s="201"/>
      <c r="N93" s="202"/>
      <c r="O93" s="202"/>
      <c r="P93" s="203">
        <f>SUM(P94:P95)</f>
        <v>0</v>
      </c>
      <c r="Q93" s="202"/>
      <c r="R93" s="203">
        <f>SUM(R94:R95)</f>
        <v>0.040000000000000001</v>
      </c>
      <c r="S93" s="202"/>
      <c r="T93" s="204">
        <f>SUM(T94:T95)</f>
        <v>0</v>
      </c>
      <c r="U93" s="12"/>
      <c r="V93" s="12"/>
      <c r="W93" s="12"/>
      <c r="X93" s="12"/>
      <c r="Y93" s="12"/>
      <c r="Z93" s="12"/>
      <c r="AA93" s="12"/>
      <c r="AB93" s="12"/>
      <c r="AC93" s="12"/>
      <c r="AD93" s="12"/>
      <c r="AE93" s="12"/>
      <c r="AR93" s="205" t="s">
        <v>79</v>
      </c>
      <c r="AT93" s="206" t="s">
        <v>71</v>
      </c>
      <c r="AU93" s="206" t="s">
        <v>79</v>
      </c>
      <c r="AY93" s="205" t="s">
        <v>232</v>
      </c>
      <c r="BK93" s="207">
        <f>SUM(BK94:BK95)</f>
        <v>0</v>
      </c>
    </row>
    <row r="94" s="2" customFormat="1" ht="14.4" customHeight="1">
      <c r="A94" s="36"/>
      <c r="B94" s="37"/>
      <c r="C94" s="210" t="s">
        <v>81</v>
      </c>
      <c r="D94" s="210" t="s">
        <v>234</v>
      </c>
      <c r="E94" s="211" t="s">
        <v>957</v>
      </c>
      <c r="F94" s="212" t="s">
        <v>958</v>
      </c>
      <c r="G94" s="213" t="s">
        <v>580</v>
      </c>
      <c r="H94" s="214">
        <v>1</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959</v>
      </c>
    </row>
    <row r="95" s="2" customFormat="1" ht="62.7" customHeight="1">
      <c r="A95" s="36"/>
      <c r="B95" s="37"/>
      <c r="C95" s="223" t="s">
        <v>245</v>
      </c>
      <c r="D95" s="223" t="s">
        <v>302</v>
      </c>
      <c r="E95" s="224" t="s">
        <v>960</v>
      </c>
      <c r="F95" s="225" t="s">
        <v>961</v>
      </c>
      <c r="G95" s="226" t="s">
        <v>580</v>
      </c>
      <c r="H95" s="227">
        <v>1</v>
      </c>
      <c r="I95" s="228"/>
      <c r="J95" s="229">
        <f>ROUND(I95*H95,2)</f>
        <v>0</v>
      </c>
      <c r="K95" s="225" t="s">
        <v>238</v>
      </c>
      <c r="L95" s="230"/>
      <c r="M95" s="231" t="s">
        <v>19</v>
      </c>
      <c r="N95" s="232" t="s">
        <v>43</v>
      </c>
      <c r="O95" s="82"/>
      <c r="P95" s="219">
        <f>O95*H95</f>
        <v>0</v>
      </c>
      <c r="Q95" s="219">
        <v>0.040000000000000001</v>
      </c>
      <c r="R95" s="219">
        <f>Q95*H95</f>
        <v>0.040000000000000001</v>
      </c>
      <c r="S95" s="219">
        <v>0</v>
      </c>
      <c r="T95" s="220">
        <f>S95*H95</f>
        <v>0</v>
      </c>
      <c r="U95" s="36"/>
      <c r="V95" s="36"/>
      <c r="W95" s="36"/>
      <c r="X95" s="36"/>
      <c r="Y95" s="36"/>
      <c r="Z95" s="36"/>
      <c r="AA95" s="36"/>
      <c r="AB95" s="36"/>
      <c r="AC95" s="36"/>
      <c r="AD95" s="36"/>
      <c r="AE95" s="36"/>
      <c r="AR95" s="221" t="s">
        <v>264</v>
      </c>
      <c r="AT95" s="221" t="s">
        <v>302</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962</v>
      </c>
    </row>
    <row r="96" s="12" customFormat="1" ht="22.8" customHeight="1">
      <c r="A96" s="12"/>
      <c r="B96" s="194"/>
      <c r="C96" s="195"/>
      <c r="D96" s="196" t="s">
        <v>71</v>
      </c>
      <c r="E96" s="208" t="s">
        <v>362</v>
      </c>
      <c r="F96" s="208" t="s">
        <v>363</v>
      </c>
      <c r="G96" s="195"/>
      <c r="H96" s="195"/>
      <c r="I96" s="198"/>
      <c r="J96" s="209">
        <f>BK96</f>
        <v>0</v>
      </c>
      <c r="K96" s="195"/>
      <c r="L96" s="200"/>
      <c r="M96" s="201"/>
      <c r="N96" s="202"/>
      <c r="O96" s="202"/>
      <c r="P96" s="203">
        <f>P97</f>
        <v>0</v>
      </c>
      <c r="Q96" s="202"/>
      <c r="R96" s="203">
        <f>R97</f>
        <v>0</v>
      </c>
      <c r="S96" s="202"/>
      <c r="T96" s="204">
        <f>T97</f>
        <v>0</v>
      </c>
      <c r="U96" s="12"/>
      <c r="V96" s="12"/>
      <c r="W96" s="12"/>
      <c r="X96" s="12"/>
      <c r="Y96" s="12"/>
      <c r="Z96" s="12"/>
      <c r="AA96" s="12"/>
      <c r="AB96" s="12"/>
      <c r="AC96" s="12"/>
      <c r="AD96" s="12"/>
      <c r="AE96" s="12"/>
      <c r="AR96" s="205" t="s">
        <v>79</v>
      </c>
      <c r="AT96" s="206" t="s">
        <v>71</v>
      </c>
      <c r="AU96" s="206" t="s">
        <v>79</v>
      </c>
      <c r="AY96" s="205" t="s">
        <v>232</v>
      </c>
      <c r="BK96" s="207">
        <f>BK97</f>
        <v>0</v>
      </c>
    </row>
    <row r="97" s="2" customFormat="1" ht="24.15" customHeight="1">
      <c r="A97" s="36"/>
      <c r="B97" s="37"/>
      <c r="C97" s="210" t="s">
        <v>239</v>
      </c>
      <c r="D97" s="210" t="s">
        <v>234</v>
      </c>
      <c r="E97" s="211" t="s">
        <v>963</v>
      </c>
      <c r="F97" s="212" t="s">
        <v>964</v>
      </c>
      <c r="G97" s="213" t="s">
        <v>287</v>
      </c>
      <c r="H97" s="214">
        <v>0.062</v>
      </c>
      <c r="I97" s="215"/>
      <c r="J97" s="216">
        <f>ROUND(I97*H97,2)</f>
        <v>0</v>
      </c>
      <c r="K97" s="212" t="s">
        <v>238</v>
      </c>
      <c r="L97" s="42"/>
      <c r="M97" s="233" t="s">
        <v>19</v>
      </c>
      <c r="N97" s="234" t="s">
        <v>43</v>
      </c>
      <c r="O97" s="235"/>
      <c r="P97" s="236">
        <f>O97*H97</f>
        <v>0</v>
      </c>
      <c r="Q97" s="236">
        <v>0</v>
      </c>
      <c r="R97" s="236">
        <f>Q97*H97</f>
        <v>0</v>
      </c>
      <c r="S97" s="236">
        <v>0</v>
      </c>
      <c r="T97" s="237">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965</v>
      </c>
    </row>
    <row r="98" s="2" customFormat="1" ht="6.96" customHeight="1">
      <c r="A98" s="36"/>
      <c r="B98" s="57"/>
      <c r="C98" s="58"/>
      <c r="D98" s="58"/>
      <c r="E98" s="58"/>
      <c r="F98" s="58"/>
      <c r="G98" s="58"/>
      <c r="H98" s="58"/>
      <c r="I98" s="58"/>
      <c r="J98" s="58"/>
      <c r="K98" s="58"/>
      <c r="L98" s="42"/>
      <c r="M98" s="36"/>
      <c r="O98" s="36"/>
      <c r="P98" s="36"/>
      <c r="Q98" s="36"/>
      <c r="R98" s="36"/>
      <c r="S98" s="36"/>
      <c r="T98" s="36"/>
      <c r="U98" s="36"/>
      <c r="V98" s="36"/>
      <c r="W98" s="36"/>
      <c r="X98" s="36"/>
      <c r="Y98" s="36"/>
      <c r="Z98" s="36"/>
      <c r="AA98" s="36"/>
      <c r="AB98" s="36"/>
      <c r="AC98" s="36"/>
      <c r="AD98" s="36"/>
      <c r="AE98" s="36"/>
    </row>
  </sheetData>
  <sheetProtection sheet="1" autoFilter="0" formatColumns="0" formatRows="0" objects="1" scenarios="1" spinCount="100000" saltValue="1FbRB747HIXRr0tK1eBN25elvLudoFzaN1aZGTyVWZOzX8F9uHp7Wwae4E9u982RB42EeW6It0oV2Kr5buuvLw==" hashValue="qbPqw6XJHPQEmgBSgwre8UoCF6t+imTlCE0grALZsa+FNSlwMSoQkKA0FdpkQJO9eUEy4n34BhQK0NZIPhtzng==" algorithmName="SHA-512" password="CC35"/>
  <autoFilter ref="C88:K97"/>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119</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966</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ROUND(J90,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ROUND((SUM(BE90:BE109)),  2)</f>
        <v>0</v>
      </c>
      <c r="G35" s="36"/>
      <c r="H35" s="36"/>
      <c r="I35" s="155">
        <v>0.20999999999999999</v>
      </c>
      <c r="J35" s="154">
        <f>ROUND(((SUM(BE90:BE109))*I35),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ROUND((SUM(BF90:BF109)),  2)</f>
        <v>0</v>
      </c>
      <c r="G36" s="36"/>
      <c r="H36" s="36"/>
      <c r="I36" s="155">
        <v>0.14999999999999999</v>
      </c>
      <c r="J36" s="154">
        <f>ROUND(((SUM(BF90:BF109))*I36),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ROUND((SUM(BG90:BG109)),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ROUND((SUM(BH90:BH109)),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ROUND((SUM(BI90:BI109)),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2020-076-01-12 - SO-01-12  interiér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J90</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215</v>
      </c>
      <c r="E64" s="175"/>
      <c r="F64" s="175"/>
      <c r="G64" s="175"/>
      <c r="H64" s="175"/>
      <c r="I64" s="175"/>
      <c r="J64" s="176">
        <f>J91</f>
        <v>0</v>
      </c>
      <c r="K64" s="173"/>
      <c r="L64" s="177"/>
      <c r="S64" s="9"/>
      <c r="T64" s="9"/>
      <c r="U64" s="9"/>
      <c r="V64" s="9"/>
      <c r="W64" s="9"/>
      <c r="X64" s="9"/>
      <c r="Y64" s="9"/>
      <c r="Z64" s="9"/>
      <c r="AA64" s="9"/>
      <c r="AB64" s="9"/>
      <c r="AC64" s="9"/>
      <c r="AD64" s="9"/>
      <c r="AE64" s="9"/>
    </row>
    <row r="65" s="10" customFormat="1" ht="19.92" customHeight="1">
      <c r="A65" s="10"/>
      <c r="B65" s="178"/>
      <c r="C65" s="123"/>
      <c r="D65" s="179" t="s">
        <v>967</v>
      </c>
      <c r="E65" s="180"/>
      <c r="F65" s="180"/>
      <c r="G65" s="180"/>
      <c r="H65" s="180"/>
      <c r="I65" s="180"/>
      <c r="J65" s="181">
        <f>J92</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576</v>
      </c>
      <c r="E66" s="180"/>
      <c r="F66" s="180"/>
      <c r="G66" s="180"/>
      <c r="H66" s="180"/>
      <c r="I66" s="180"/>
      <c r="J66" s="181">
        <f>J98</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968</v>
      </c>
      <c r="E67" s="180"/>
      <c r="F67" s="180"/>
      <c r="G67" s="180"/>
      <c r="H67" s="180"/>
      <c r="I67" s="180"/>
      <c r="J67" s="181">
        <f>J103</f>
        <v>0</v>
      </c>
      <c r="K67" s="123"/>
      <c r="L67" s="182"/>
      <c r="S67" s="10"/>
      <c r="T67" s="10"/>
      <c r="U67" s="10"/>
      <c r="V67" s="10"/>
      <c r="W67" s="10"/>
      <c r="X67" s="10"/>
      <c r="Y67" s="10"/>
      <c r="Z67" s="10"/>
      <c r="AA67" s="10"/>
      <c r="AB67" s="10"/>
      <c r="AC67" s="10"/>
      <c r="AD67" s="10"/>
      <c r="AE67" s="10"/>
    </row>
    <row r="68" s="9" customFormat="1" ht="24.96" customHeight="1">
      <c r="A68" s="9"/>
      <c r="B68" s="172"/>
      <c r="C68" s="173"/>
      <c r="D68" s="174" t="s">
        <v>969</v>
      </c>
      <c r="E68" s="175"/>
      <c r="F68" s="175"/>
      <c r="G68" s="175"/>
      <c r="H68" s="175"/>
      <c r="I68" s="175"/>
      <c r="J68" s="176">
        <f>J108</f>
        <v>0</v>
      </c>
      <c r="K68" s="173"/>
      <c r="L68" s="177"/>
      <c r="S68" s="9"/>
      <c r="T68" s="9"/>
      <c r="U68" s="9"/>
      <c r="V68" s="9"/>
      <c r="W68" s="9"/>
      <c r="X68" s="9"/>
      <c r="Y68" s="9"/>
      <c r="Z68" s="9"/>
      <c r="AA68" s="9"/>
      <c r="AB68" s="9"/>
      <c r="AC68" s="9"/>
      <c r="AD68" s="9"/>
      <c r="AE68" s="9"/>
    </row>
    <row r="69" s="2" customFormat="1" ht="21.84" customHeight="1">
      <c r="A69" s="36"/>
      <c r="B69" s="37"/>
      <c r="C69" s="38"/>
      <c r="D69" s="38"/>
      <c r="E69" s="38"/>
      <c r="F69" s="38"/>
      <c r="G69" s="38"/>
      <c r="H69" s="38"/>
      <c r="I69" s="38"/>
      <c r="J69" s="38"/>
      <c r="K69" s="38"/>
      <c r="L69" s="142"/>
      <c r="S69" s="36"/>
      <c r="T69" s="36"/>
      <c r="U69" s="36"/>
      <c r="V69" s="36"/>
      <c r="W69" s="36"/>
      <c r="X69" s="36"/>
      <c r="Y69" s="36"/>
      <c r="Z69" s="36"/>
      <c r="AA69" s="36"/>
      <c r="AB69" s="36"/>
      <c r="AC69" s="36"/>
      <c r="AD69" s="36"/>
      <c r="AE69" s="36"/>
    </row>
    <row r="70" s="2" customFormat="1" ht="6.96" customHeight="1">
      <c r="A70" s="36"/>
      <c r="B70" s="57"/>
      <c r="C70" s="58"/>
      <c r="D70" s="58"/>
      <c r="E70" s="58"/>
      <c r="F70" s="58"/>
      <c r="G70" s="58"/>
      <c r="H70" s="58"/>
      <c r="I70" s="58"/>
      <c r="J70" s="58"/>
      <c r="K70" s="58"/>
      <c r="L70" s="142"/>
      <c r="S70" s="36"/>
      <c r="T70" s="36"/>
      <c r="U70" s="36"/>
      <c r="V70" s="36"/>
      <c r="W70" s="36"/>
      <c r="X70" s="36"/>
      <c r="Y70" s="36"/>
      <c r="Z70" s="36"/>
      <c r="AA70" s="36"/>
      <c r="AB70" s="36"/>
      <c r="AC70" s="36"/>
      <c r="AD70" s="36"/>
      <c r="AE70" s="36"/>
    </row>
    <row r="74" s="2" customFormat="1" ht="6.96" customHeight="1">
      <c r="A74" s="36"/>
      <c r="B74" s="59"/>
      <c r="C74" s="60"/>
      <c r="D74" s="60"/>
      <c r="E74" s="60"/>
      <c r="F74" s="60"/>
      <c r="G74" s="60"/>
      <c r="H74" s="60"/>
      <c r="I74" s="60"/>
      <c r="J74" s="60"/>
      <c r="K74" s="60"/>
      <c r="L74" s="142"/>
      <c r="S74" s="36"/>
      <c r="T74" s="36"/>
      <c r="U74" s="36"/>
      <c r="V74" s="36"/>
      <c r="W74" s="36"/>
      <c r="X74" s="36"/>
      <c r="Y74" s="36"/>
      <c r="Z74" s="36"/>
      <c r="AA74" s="36"/>
      <c r="AB74" s="36"/>
      <c r="AC74" s="36"/>
      <c r="AD74" s="36"/>
      <c r="AE74" s="36"/>
    </row>
    <row r="75" s="2" customFormat="1" ht="24.96" customHeight="1">
      <c r="A75" s="36"/>
      <c r="B75" s="37"/>
      <c r="C75" s="21" t="s">
        <v>217</v>
      </c>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2" customHeight="1">
      <c r="A77" s="36"/>
      <c r="B77" s="37"/>
      <c r="C77" s="30" t="s">
        <v>16</v>
      </c>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6.5" customHeight="1">
      <c r="A78" s="36"/>
      <c r="B78" s="37"/>
      <c r="C78" s="38"/>
      <c r="D78" s="38"/>
      <c r="E78" s="167" t="str">
        <f>E7</f>
        <v>Školní sklad FLD, trafostanice</v>
      </c>
      <c r="F78" s="30"/>
      <c r="G78" s="30"/>
      <c r="H78" s="30"/>
      <c r="I78" s="38"/>
      <c r="J78" s="38"/>
      <c r="K78" s="38"/>
      <c r="L78" s="142"/>
      <c r="S78" s="36"/>
      <c r="T78" s="36"/>
      <c r="U78" s="36"/>
      <c r="V78" s="36"/>
      <c r="W78" s="36"/>
      <c r="X78" s="36"/>
      <c r="Y78" s="36"/>
      <c r="Z78" s="36"/>
      <c r="AA78" s="36"/>
      <c r="AB78" s="36"/>
      <c r="AC78" s="36"/>
      <c r="AD78" s="36"/>
      <c r="AE78" s="36"/>
    </row>
    <row r="79" s="1" customFormat="1" ht="12" customHeight="1">
      <c r="B79" s="19"/>
      <c r="C79" s="30" t="s">
        <v>201</v>
      </c>
      <c r="D79" s="20"/>
      <c r="E79" s="20"/>
      <c r="F79" s="20"/>
      <c r="G79" s="20"/>
      <c r="H79" s="20"/>
      <c r="I79" s="20"/>
      <c r="J79" s="20"/>
      <c r="K79" s="20"/>
      <c r="L79" s="18"/>
    </row>
    <row r="80" s="2" customFormat="1" ht="16.5" customHeight="1">
      <c r="A80" s="36"/>
      <c r="B80" s="37"/>
      <c r="C80" s="38"/>
      <c r="D80" s="38"/>
      <c r="E80" s="167" t="s">
        <v>202</v>
      </c>
      <c r="F80" s="38"/>
      <c r="G80" s="38"/>
      <c r="H80" s="38"/>
      <c r="I80" s="38"/>
      <c r="J80" s="38"/>
      <c r="K80" s="38"/>
      <c r="L80" s="142"/>
      <c r="S80" s="36"/>
      <c r="T80" s="36"/>
      <c r="U80" s="36"/>
      <c r="V80" s="36"/>
      <c r="W80" s="36"/>
      <c r="X80" s="36"/>
      <c r="Y80" s="36"/>
      <c r="Z80" s="36"/>
      <c r="AA80" s="36"/>
      <c r="AB80" s="36"/>
      <c r="AC80" s="36"/>
      <c r="AD80" s="36"/>
      <c r="AE80" s="36"/>
    </row>
    <row r="81" s="2" customFormat="1" ht="12" customHeight="1">
      <c r="A81" s="36"/>
      <c r="B81" s="37"/>
      <c r="C81" s="30" t="s">
        <v>203</v>
      </c>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16.5" customHeight="1">
      <c r="A82" s="36"/>
      <c r="B82" s="37"/>
      <c r="C82" s="38"/>
      <c r="D82" s="38"/>
      <c r="E82" s="67" t="str">
        <f>E11</f>
        <v xml:space="preserve">2020-076-01-12 - SO-01-12  interiér </v>
      </c>
      <c r="F82" s="38"/>
      <c r="G82" s="38"/>
      <c r="H82" s="38"/>
      <c r="I82" s="38"/>
      <c r="J82" s="38"/>
      <c r="K82" s="38"/>
      <c r="L82" s="142"/>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142"/>
      <c r="S83" s="36"/>
      <c r="T83" s="36"/>
      <c r="U83" s="36"/>
      <c r="V83" s="36"/>
      <c r="W83" s="36"/>
      <c r="X83" s="36"/>
      <c r="Y83" s="36"/>
      <c r="Z83" s="36"/>
      <c r="AA83" s="36"/>
      <c r="AB83" s="36"/>
      <c r="AC83" s="36"/>
      <c r="AD83" s="36"/>
      <c r="AE83" s="36"/>
    </row>
    <row r="84" s="2" customFormat="1" ht="12" customHeight="1">
      <c r="A84" s="36"/>
      <c r="B84" s="37"/>
      <c r="C84" s="30" t="s">
        <v>21</v>
      </c>
      <c r="D84" s="38"/>
      <c r="E84" s="38"/>
      <c r="F84" s="25" t="str">
        <f>F14</f>
        <v>Kamýcká 1176, Praha 6</v>
      </c>
      <c r="G84" s="38"/>
      <c r="H84" s="38"/>
      <c r="I84" s="30" t="s">
        <v>23</v>
      </c>
      <c r="J84" s="70" t="str">
        <f>IF(J14="","",J14)</f>
        <v>16. 10. 2020</v>
      </c>
      <c r="K84" s="38"/>
      <c r="L84" s="142"/>
      <c r="S84" s="36"/>
      <c r="T84" s="36"/>
      <c r="U84" s="36"/>
      <c r="V84" s="36"/>
      <c r="W84" s="36"/>
      <c r="X84" s="36"/>
      <c r="Y84" s="36"/>
      <c r="Z84" s="36"/>
      <c r="AA84" s="36"/>
      <c r="AB84" s="36"/>
      <c r="AC84" s="36"/>
      <c r="AD84" s="36"/>
      <c r="AE84" s="36"/>
    </row>
    <row r="85" s="2" customFormat="1" ht="6.96" customHeight="1">
      <c r="A85" s="36"/>
      <c r="B85" s="37"/>
      <c r="C85" s="38"/>
      <c r="D85" s="38"/>
      <c r="E85" s="38"/>
      <c r="F85" s="38"/>
      <c r="G85" s="38"/>
      <c r="H85" s="38"/>
      <c r="I85" s="38"/>
      <c r="J85" s="38"/>
      <c r="K85" s="38"/>
      <c r="L85" s="142"/>
      <c r="S85" s="36"/>
      <c r="T85" s="36"/>
      <c r="U85" s="36"/>
      <c r="V85" s="36"/>
      <c r="W85" s="36"/>
      <c r="X85" s="36"/>
      <c r="Y85" s="36"/>
      <c r="Z85" s="36"/>
      <c r="AA85" s="36"/>
      <c r="AB85" s="36"/>
      <c r="AC85" s="36"/>
      <c r="AD85" s="36"/>
      <c r="AE85" s="36"/>
    </row>
    <row r="86" s="2" customFormat="1" ht="40.05" customHeight="1">
      <c r="A86" s="36"/>
      <c r="B86" s="37"/>
      <c r="C86" s="30" t="s">
        <v>25</v>
      </c>
      <c r="D86" s="38"/>
      <c r="E86" s="38"/>
      <c r="F86" s="25" t="str">
        <f>E17</f>
        <v>ČZU v Praze, Kamýcká 1176, Praha 6</v>
      </c>
      <c r="G86" s="38"/>
      <c r="H86" s="38"/>
      <c r="I86" s="30" t="s">
        <v>31</v>
      </c>
      <c r="J86" s="34" t="str">
        <f>E23</f>
        <v>Ing. Vladimír Čapka, Gerstnerova 5/658, Praha 7</v>
      </c>
      <c r="K86" s="38"/>
      <c r="L86" s="142"/>
      <c r="S86" s="36"/>
      <c r="T86" s="36"/>
      <c r="U86" s="36"/>
      <c r="V86" s="36"/>
      <c r="W86" s="36"/>
      <c r="X86" s="36"/>
      <c r="Y86" s="36"/>
      <c r="Z86" s="36"/>
      <c r="AA86" s="36"/>
      <c r="AB86" s="36"/>
      <c r="AC86" s="36"/>
      <c r="AD86" s="36"/>
      <c r="AE86" s="36"/>
    </row>
    <row r="87" s="2" customFormat="1" ht="25.65" customHeight="1">
      <c r="A87" s="36"/>
      <c r="B87" s="37"/>
      <c r="C87" s="30" t="s">
        <v>29</v>
      </c>
      <c r="D87" s="38"/>
      <c r="E87" s="38"/>
      <c r="F87" s="25" t="str">
        <f>IF(E20="","",E20)</f>
        <v>Vyplň údaj</v>
      </c>
      <c r="G87" s="38"/>
      <c r="H87" s="38"/>
      <c r="I87" s="30" t="s">
        <v>34</v>
      </c>
      <c r="J87" s="34" t="str">
        <f>E26</f>
        <v>Ing. Dana Mlejnková</v>
      </c>
      <c r="K87" s="38"/>
      <c r="L87" s="142"/>
      <c r="S87" s="36"/>
      <c r="T87" s="36"/>
      <c r="U87" s="36"/>
      <c r="V87" s="36"/>
      <c r="W87" s="36"/>
      <c r="X87" s="36"/>
      <c r="Y87" s="36"/>
      <c r="Z87" s="36"/>
      <c r="AA87" s="36"/>
      <c r="AB87" s="36"/>
      <c r="AC87" s="36"/>
      <c r="AD87" s="36"/>
      <c r="AE87" s="36"/>
    </row>
    <row r="88" s="2" customFormat="1" ht="10.32" customHeight="1">
      <c r="A88" s="36"/>
      <c r="B88" s="37"/>
      <c r="C88" s="38"/>
      <c r="D88" s="38"/>
      <c r="E88" s="38"/>
      <c r="F88" s="38"/>
      <c r="G88" s="38"/>
      <c r="H88" s="38"/>
      <c r="I88" s="38"/>
      <c r="J88" s="38"/>
      <c r="K88" s="38"/>
      <c r="L88" s="142"/>
      <c r="S88" s="36"/>
      <c r="T88" s="36"/>
      <c r="U88" s="36"/>
      <c r="V88" s="36"/>
      <c r="W88" s="36"/>
      <c r="X88" s="36"/>
      <c r="Y88" s="36"/>
      <c r="Z88" s="36"/>
      <c r="AA88" s="36"/>
      <c r="AB88" s="36"/>
      <c r="AC88" s="36"/>
      <c r="AD88" s="36"/>
      <c r="AE88" s="36"/>
    </row>
    <row r="89" s="11" customFormat="1" ht="29.28" customHeight="1">
      <c r="A89" s="183"/>
      <c r="B89" s="184"/>
      <c r="C89" s="185" t="s">
        <v>218</v>
      </c>
      <c r="D89" s="186" t="s">
        <v>57</v>
      </c>
      <c r="E89" s="186" t="s">
        <v>53</v>
      </c>
      <c r="F89" s="186" t="s">
        <v>54</v>
      </c>
      <c r="G89" s="186" t="s">
        <v>219</v>
      </c>
      <c r="H89" s="186" t="s">
        <v>220</v>
      </c>
      <c r="I89" s="186" t="s">
        <v>221</v>
      </c>
      <c r="J89" s="186" t="s">
        <v>208</v>
      </c>
      <c r="K89" s="187" t="s">
        <v>222</v>
      </c>
      <c r="L89" s="188"/>
      <c r="M89" s="90" t="s">
        <v>19</v>
      </c>
      <c r="N89" s="91" t="s">
        <v>42</v>
      </c>
      <c r="O89" s="91" t="s">
        <v>223</v>
      </c>
      <c r="P89" s="91" t="s">
        <v>224</v>
      </c>
      <c r="Q89" s="91" t="s">
        <v>225</v>
      </c>
      <c r="R89" s="91" t="s">
        <v>226</v>
      </c>
      <c r="S89" s="91" t="s">
        <v>227</v>
      </c>
      <c r="T89" s="92" t="s">
        <v>228</v>
      </c>
      <c r="U89" s="183"/>
      <c r="V89" s="183"/>
      <c r="W89" s="183"/>
      <c r="X89" s="183"/>
      <c r="Y89" s="183"/>
      <c r="Z89" s="183"/>
      <c r="AA89" s="183"/>
      <c r="AB89" s="183"/>
      <c r="AC89" s="183"/>
      <c r="AD89" s="183"/>
      <c r="AE89" s="183"/>
    </row>
    <row r="90" s="2" customFormat="1" ht="22.8" customHeight="1">
      <c r="A90" s="36"/>
      <c r="B90" s="37"/>
      <c r="C90" s="97" t="s">
        <v>229</v>
      </c>
      <c r="D90" s="38"/>
      <c r="E90" s="38"/>
      <c r="F90" s="38"/>
      <c r="G90" s="38"/>
      <c r="H90" s="38"/>
      <c r="I90" s="38"/>
      <c r="J90" s="189">
        <f>BK90</f>
        <v>0</v>
      </c>
      <c r="K90" s="38"/>
      <c r="L90" s="42"/>
      <c r="M90" s="93"/>
      <c r="N90" s="190"/>
      <c r="O90" s="94"/>
      <c r="P90" s="191">
        <f>P91+P108</f>
        <v>0</v>
      </c>
      <c r="Q90" s="94"/>
      <c r="R90" s="191">
        <f>R91+R108</f>
        <v>0.010728342240000001</v>
      </c>
      <c r="S90" s="94"/>
      <c r="T90" s="192">
        <f>T91+T108</f>
        <v>0</v>
      </c>
      <c r="U90" s="36"/>
      <c r="V90" s="36"/>
      <c r="W90" s="36"/>
      <c r="X90" s="36"/>
      <c r="Y90" s="36"/>
      <c r="Z90" s="36"/>
      <c r="AA90" s="36"/>
      <c r="AB90" s="36"/>
      <c r="AC90" s="36"/>
      <c r="AD90" s="36"/>
      <c r="AE90" s="36"/>
      <c r="AT90" s="15" t="s">
        <v>71</v>
      </c>
      <c r="AU90" s="15" t="s">
        <v>209</v>
      </c>
      <c r="BK90" s="193">
        <f>BK91+BK108</f>
        <v>0</v>
      </c>
    </row>
    <row r="91" s="12" customFormat="1" ht="25.92" customHeight="1">
      <c r="A91" s="12"/>
      <c r="B91" s="194"/>
      <c r="C91" s="195"/>
      <c r="D91" s="196" t="s">
        <v>71</v>
      </c>
      <c r="E91" s="197" t="s">
        <v>368</v>
      </c>
      <c r="F91" s="197" t="s">
        <v>369</v>
      </c>
      <c r="G91" s="195"/>
      <c r="H91" s="195"/>
      <c r="I91" s="198"/>
      <c r="J91" s="199">
        <f>BK91</f>
        <v>0</v>
      </c>
      <c r="K91" s="195"/>
      <c r="L91" s="200"/>
      <c r="M91" s="201"/>
      <c r="N91" s="202"/>
      <c r="O91" s="202"/>
      <c r="P91" s="203">
        <f>P92+P98+P103</f>
        <v>0</v>
      </c>
      <c r="Q91" s="202"/>
      <c r="R91" s="203">
        <f>R92+R98+R103</f>
        <v>0.010728342240000001</v>
      </c>
      <c r="S91" s="202"/>
      <c r="T91" s="204">
        <f>T92+T98+T103</f>
        <v>0</v>
      </c>
      <c r="U91" s="12"/>
      <c r="V91" s="12"/>
      <c r="W91" s="12"/>
      <c r="X91" s="12"/>
      <c r="Y91" s="12"/>
      <c r="Z91" s="12"/>
      <c r="AA91" s="12"/>
      <c r="AB91" s="12"/>
      <c r="AC91" s="12"/>
      <c r="AD91" s="12"/>
      <c r="AE91" s="12"/>
      <c r="AR91" s="205" t="s">
        <v>81</v>
      </c>
      <c r="AT91" s="206" t="s">
        <v>71</v>
      </c>
      <c r="AU91" s="206" t="s">
        <v>72</v>
      </c>
      <c r="AY91" s="205" t="s">
        <v>232</v>
      </c>
      <c r="BK91" s="207">
        <f>BK92+BK98+BK103</f>
        <v>0</v>
      </c>
    </row>
    <row r="92" s="12" customFormat="1" ht="22.8" customHeight="1">
      <c r="A92" s="12"/>
      <c r="B92" s="194"/>
      <c r="C92" s="195"/>
      <c r="D92" s="196" t="s">
        <v>71</v>
      </c>
      <c r="E92" s="208" t="s">
        <v>970</v>
      </c>
      <c r="F92" s="208" t="s">
        <v>971</v>
      </c>
      <c r="G92" s="195"/>
      <c r="H92" s="195"/>
      <c r="I92" s="198"/>
      <c r="J92" s="209">
        <f>BK92</f>
        <v>0</v>
      </c>
      <c r="K92" s="195"/>
      <c r="L92" s="200"/>
      <c r="M92" s="201"/>
      <c r="N92" s="202"/>
      <c r="O92" s="202"/>
      <c r="P92" s="203">
        <f>SUM(P93:P97)</f>
        <v>0</v>
      </c>
      <c r="Q92" s="202"/>
      <c r="R92" s="203">
        <f>SUM(R93:R97)</f>
        <v>0.0060764</v>
      </c>
      <c r="S92" s="202"/>
      <c r="T92" s="204">
        <f>SUM(T93:T97)</f>
        <v>0</v>
      </c>
      <c r="U92" s="12"/>
      <c r="V92" s="12"/>
      <c r="W92" s="12"/>
      <c r="X92" s="12"/>
      <c r="Y92" s="12"/>
      <c r="Z92" s="12"/>
      <c r="AA92" s="12"/>
      <c r="AB92" s="12"/>
      <c r="AC92" s="12"/>
      <c r="AD92" s="12"/>
      <c r="AE92" s="12"/>
      <c r="AR92" s="205" t="s">
        <v>81</v>
      </c>
      <c r="AT92" s="206" t="s">
        <v>71</v>
      </c>
      <c r="AU92" s="206" t="s">
        <v>79</v>
      </c>
      <c r="AY92" s="205" t="s">
        <v>232</v>
      </c>
      <c r="BK92" s="207">
        <f>SUM(BK93:BK97)</f>
        <v>0</v>
      </c>
    </row>
    <row r="93" s="2" customFormat="1" ht="24.15" customHeight="1">
      <c r="A93" s="36"/>
      <c r="B93" s="37"/>
      <c r="C93" s="210" t="s">
        <v>79</v>
      </c>
      <c r="D93" s="210" t="s">
        <v>234</v>
      </c>
      <c r="E93" s="211" t="s">
        <v>972</v>
      </c>
      <c r="F93" s="212" t="s">
        <v>973</v>
      </c>
      <c r="G93" s="213" t="s">
        <v>974</v>
      </c>
      <c r="H93" s="214">
        <v>2</v>
      </c>
      <c r="I93" s="215"/>
      <c r="J93" s="216">
        <f>ROUND(I93*H93,2)</f>
        <v>0</v>
      </c>
      <c r="K93" s="212" t="s">
        <v>238</v>
      </c>
      <c r="L93" s="42"/>
      <c r="M93" s="217" t="s">
        <v>19</v>
      </c>
      <c r="N93" s="218" t="s">
        <v>43</v>
      </c>
      <c r="O93" s="82"/>
      <c r="P93" s="219">
        <f>O93*H93</f>
        <v>0</v>
      </c>
      <c r="Q93" s="219">
        <v>0.00051999999999999995</v>
      </c>
      <c r="R93" s="219">
        <f>Q93*H93</f>
        <v>0.0010399999999999999</v>
      </c>
      <c r="S93" s="219">
        <v>0</v>
      </c>
      <c r="T93" s="220">
        <f>S93*H93</f>
        <v>0</v>
      </c>
      <c r="U93" s="36"/>
      <c r="V93" s="36"/>
      <c r="W93" s="36"/>
      <c r="X93" s="36"/>
      <c r="Y93" s="36"/>
      <c r="Z93" s="36"/>
      <c r="AA93" s="36"/>
      <c r="AB93" s="36"/>
      <c r="AC93" s="36"/>
      <c r="AD93" s="36"/>
      <c r="AE93" s="36"/>
      <c r="AR93" s="221" t="s">
        <v>297</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975</v>
      </c>
    </row>
    <row r="94" s="2" customFormat="1" ht="14.4" customHeight="1">
      <c r="A94" s="36"/>
      <c r="B94" s="37"/>
      <c r="C94" s="210" t="s">
        <v>81</v>
      </c>
      <c r="D94" s="210" t="s">
        <v>234</v>
      </c>
      <c r="E94" s="211" t="s">
        <v>976</v>
      </c>
      <c r="F94" s="212" t="s">
        <v>977</v>
      </c>
      <c r="G94" s="213" t="s">
        <v>974</v>
      </c>
      <c r="H94" s="214">
        <v>2</v>
      </c>
      <c r="I94" s="215"/>
      <c r="J94" s="216">
        <f>ROUND(I94*H94,2)</f>
        <v>0</v>
      </c>
      <c r="K94" s="212" t="s">
        <v>238</v>
      </c>
      <c r="L94" s="42"/>
      <c r="M94" s="217" t="s">
        <v>19</v>
      </c>
      <c r="N94" s="218" t="s">
        <v>43</v>
      </c>
      <c r="O94" s="82"/>
      <c r="P94" s="219">
        <f>O94*H94</f>
        <v>0</v>
      </c>
      <c r="Q94" s="219">
        <v>0.00051820000000000002</v>
      </c>
      <c r="R94" s="219">
        <f>Q94*H94</f>
        <v>0.0010364</v>
      </c>
      <c r="S94" s="219">
        <v>0</v>
      </c>
      <c r="T94" s="220">
        <f>S94*H94</f>
        <v>0</v>
      </c>
      <c r="U94" s="36"/>
      <c r="V94" s="36"/>
      <c r="W94" s="36"/>
      <c r="X94" s="36"/>
      <c r="Y94" s="36"/>
      <c r="Z94" s="36"/>
      <c r="AA94" s="36"/>
      <c r="AB94" s="36"/>
      <c r="AC94" s="36"/>
      <c r="AD94" s="36"/>
      <c r="AE94" s="36"/>
      <c r="AR94" s="221" t="s">
        <v>297</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978</v>
      </c>
    </row>
    <row r="95" s="2" customFormat="1" ht="14.4" customHeight="1">
      <c r="A95" s="36"/>
      <c r="B95" s="37"/>
      <c r="C95" s="223" t="s">
        <v>245</v>
      </c>
      <c r="D95" s="223" t="s">
        <v>302</v>
      </c>
      <c r="E95" s="224" t="s">
        <v>979</v>
      </c>
      <c r="F95" s="225" t="s">
        <v>980</v>
      </c>
      <c r="G95" s="226" t="s">
        <v>638</v>
      </c>
      <c r="H95" s="227">
        <v>2</v>
      </c>
      <c r="I95" s="228"/>
      <c r="J95" s="229">
        <f>ROUND(I95*H95,2)</f>
        <v>0</v>
      </c>
      <c r="K95" s="225" t="s">
        <v>19</v>
      </c>
      <c r="L95" s="230"/>
      <c r="M95" s="231" t="s">
        <v>19</v>
      </c>
      <c r="N95" s="232" t="s">
        <v>43</v>
      </c>
      <c r="O95" s="82"/>
      <c r="P95" s="219">
        <f>O95*H95</f>
        <v>0</v>
      </c>
      <c r="Q95" s="219">
        <v>0.002</v>
      </c>
      <c r="R95" s="219">
        <f>Q95*H95</f>
        <v>0.0040000000000000001</v>
      </c>
      <c r="S95" s="219">
        <v>0</v>
      </c>
      <c r="T95" s="220">
        <f>S95*H95</f>
        <v>0</v>
      </c>
      <c r="U95" s="36"/>
      <c r="V95" s="36"/>
      <c r="W95" s="36"/>
      <c r="X95" s="36"/>
      <c r="Y95" s="36"/>
      <c r="Z95" s="36"/>
      <c r="AA95" s="36"/>
      <c r="AB95" s="36"/>
      <c r="AC95" s="36"/>
      <c r="AD95" s="36"/>
      <c r="AE95" s="36"/>
      <c r="AR95" s="221" t="s">
        <v>364</v>
      </c>
      <c r="AT95" s="221" t="s">
        <v>302</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981</v>
      </c>
    </row>
    <row r="96" s="2" customFormat="1" ht="24.15" customHeight="1">
      <c r="A96" s="36"/>
      <c r="B96" s="37"/>
      <c r="C96" s="210" t="s">
        <v>239</v>
      </c>
      <c r="D96" s="210" t="s">
        <v>234</v>
      </c>
      <c r="E96" s="211" t="s">
        <v>982</v>
      </c>
      <c r="F96" s="212" t="s">
        <v>983</v>
      </c>
      <c r="G96" s="213" t="s">
        <v>287</v>
      </c>
      <c r="H96" s="214">
        <v>0.0060000000000000001</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984</v>
      </c>
    </row>
    <row r="97" s="2" customFormat="1" ht="24.15" customHeight="1">
      <c r="A97" s="36"/>
      <c r="B97" s="37"/>
      <c r="C97" s="210" t="s">
        <v>252</v>
      </c>
      <c r="D97" s="210" t="s">
        <v>234</v>
      </c>
      <c r="E97" s="211" t="s">
        <v>985</v>
      </c>
      <c r="F97" s="212" t="s">
        <v>986</v>
      </c>
      <c r="G97" s="213" t="s">
        <v>287</v>
      </c>
      <c r="H97" s="214">
        <v>0.0060000000000000001</v>
      </c>
      <c r="I97" s="215"/>
      <c r="J97" s="216">
        <f>ROUND(I97*H97,2)</f>
        <v>0</v>
      </c>
      <c r="K97" s="212" t="s">
        <v>238</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987</v>
      </c>
    </row>
    <row r="98" s="12" customFormat="1" ht="22.8" customHeight="1">
      <c r="A98" s="12"/>
      <c r="B98" s="194"/>
      <c r="C98" s="195"/>
      <c r="D98" s="196" t="s">
        <v>71</v>
      </c>
      <c r="E98" s="208" t="s">
        <v>593</v>
      </c>
      <c r="F98" s="208" t="s">
        <v>594</v>
      </c>
      <c r="G98" s="195"/>
      <c r="H98" s="195"/>
      <c r="I98" s="198"/>
      <c r="J98" s="209">
        <f>BK98</f>
        <v>0</v>
      </c>
      <c r="K98" s="195"/>
      <c r="L98" s="200"/>
      <c r="M98" s="201"/>
      <c r="N98" s="202"/>
      <c r="O98" s="202"/>
      <c r="P98" s="203">
        <f>SUM(P99:P102)</f>
        <v>0</v>
      </c>
      <c r="Q98" s="202"/>
      <c r="R98" s="203">
        <f>SUM(R99:R102)</f>
        <v>0</v>
      </c>
      <c r="S98" s="202"/>
      <c r="T98" s="204">
        <f>SUM(T99:T102)</f>
        <v>0</v>
      </c>
      <c r="U98" s="12"/>
      <c r="V98" s="12"/>
      <c r="W98" s="12"/>
      <c r="X98" s="12"/>
      <c r="Y98" s="12"/>
      <c r="Z98" s="12"/>
      <c r="AA98" s="12"/>
      <c r="AB98" s="12"/>
      <c r="AC98" s="12"/>
      <c r="AD98" s="12"/>
      <c r="AE98" s="12"/>
      <c r="AR98" s="205" t="s">
        <v>81</v>
      </c>
      <c r="AT98" s="206" t="s">
        <v>71</v>
      </c>
      <c r="AU98" s="206" t="s">
        <v>79</v>
      </c>
      <c r="AY98" s="205" t="s">
        <v>232</v>
      </c>
      <c r="BK98" s="207">
        <f>SUM(BK99:BK102)</f>
        <v>0</v>
      </c>
    </row>
    <row r="99" s="2" customFormat="1" ht="90" customHeight="1">
      <c r="A99" s="36"/>
      <c r="B99" s="37"/>
      <c r="C99" s="223" t="s">
        <v>256</v>
      </c>
      <c r="D99" s="223" t="s">
        <v>302</v>
      </c>
      <c r="E99" s="224" t="s">
        <v>988</v>
      </c>
      <c r="F99" s="225" t="s">
        <v>989</v>
      </c>
      <c r="G99" s="226" t="s">
        <v>638</v>
      </c>
      <c r="H99" s="227">
        <v>59</v>
      </c>
      <c r="I99" s="228"/>
      <c r="J99" s="229">
        <f>ROUND(I99*H99,2)</f>
        <v>0</v>
      </c>
      <c r="K99" s="225" t="s">
        <v>19</v>
      </c>
      <c r="L99" s="230"/>
      <c r="M99" s="231" t="s">
        <v>19</v>
      </c>
      <c r="N99" s="232"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364</v>
      </c>
      <c r="AT99" s="221" t="s">
        <v>302</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990</v>
      </c>
    </row>
    <row r="100" s="2" customFormat="1" ht="90" customHeight="1">
      <c r="A100" s="36"/>
      <c r="B100" s="37"/>
      <c r="C100" s="223" t="s">
        <v>260</v>
      </c>
      <c r="D100" s="223" t="s">
        <v>302</v>
      </c>
      <c r="E100" s="224" t="s">
        <v>991</v>
      </c>
      <c r="F100" s="225" t="s">
        <v>992</v>
      </c>
      <c r="G100" s="226" t="s">
        <v>638</v>
      </c>
      <c r="H100" s="227">
        <v>11</v>
      </c>
      <c r="I100" s="228"/>
      <c r="J100" s="229">
        <f>ROUND(I100*H100,2)</f>
        <v>0</v>
      </c>
      <c r="K100" s="225" t="s">
        <v>19</v>
      </c>
      <c r="L100" s="230"/>
      <c r="M100" s="231" t="s">
        <v>19</v>
      </c>
      <c r="N100" s="232"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364</v>
      </c>
      <c r="AT100" s="221" t="s">
        <v>302</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993</v>
      </c>
    </row>
    <row r="101" s="2" customFormat="1" ht="49.05" customHeight="1">
      <c r="A101" s="36"/>
      <c r="B101" s="37"/>
      <c r="C101" s="223" t="s">
        <v>264</v>
      </c>
      <c r="D101" s="223" t="s">
        <v>302</v>
      </c>
      <c r="E101" s="224" t="s">
        <v>994</v>
      </c>
      <c r="F101" s="225" t="s">
        <v>995</v>
      </c>
      <c r="G101" s="226" t="s">
        <v>638</v>
      </c>
      <c r="H101" s="227">
        <v>1</v>
      </c>
      <c r="I101" s="228"/>
      <c r="J101" s="229">
        <f>ROUND(I101*H101,2)</f>
        <v>0</v>
      </c>
      <c r="K101" s="225" t="s">
        <v>19</v>
      </c>
      <c r="L101" s="230"/>
      <c r="M101" s="231" t="s">
        <v>19</v>
      </c>
      <c r="N101" s="232"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364</v>
      </c>
      <c r="AT101" s="221" t="s">
        <v>302</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996</v>
      </c>
    </row>
    <row r="102" s="2" customFormat="1" ht="24.15" customHeight="1">
      <c r="A102" s="36"/>
      <c r="B102" s="37"/>
      <c r="C102" s="210" t="s">
        <v>268</v>
      </c>
      <c r="D102" s="210" t="s">
        <v>234</v>
      </c>
      <c r="E102" s="211" t="s">
        <v>626</v>
      </c>
      <c r="F102" s="212" t="s">
        <v>627</v>
      </c>
      <c r="G102" s="213" t="s">
        <v>628</v>
      </c>
      <c r="H102" s="238"/>
      <c r="I102" s="215"/>
      <c r="J102" s="216">
        <f>ROUND(I102*H102,2)</f>
        <v>0</v>
      </c>
      <c r="K102" s="212" t="s">
        <v>238</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997</v>
      </c>
    </row>
    <row r="103" s="12" customFormat="1" ht="22.8" customHeight="1">
      <c r="A103" s="12"/>
      <c r="B103" s="194"/>
      <c r="C103" s="195"/>
      <c r="D103" s="196" t="s">
        <v>71</v>
      </c>
      <c r="E103" s="208" t="s">
        <v>998</v>
      </c>
      <c r="F103" s="208" t="s">
        <v>999</v>
      </c>
      <c r="G103" s="195"/>
      <c r="H103" s="195"/>
      <c r="I103" s="198"/>
      <c r="J103" s="209">
        <f>BK103</f>
        <v>0</v>
      </c>
      <c r="K103" s="195"/>
      <c r="L103" s="200"/>
      <c r="M103" s="201"/>
      <c r="N103" s="202"/>
      <c r="O103" s="202"/>
      <c r="P103" s="203">
        <f>SUM(P104:P107)</f>
        <v>0</v>
      </c>
      <c r="Q103" s="202"/>
      <c r="R103" s="203">
        <f>SUM(R104:R107)</f>
        <v>0.00465194224</v>
      </c>
      <c r="S103" s="202"/>
      <c r="T103" s="204">
        <f>SUM(T104:T107)</f>
        <v>0</v>
      </c>
      <c r="U103" s="12"/>
      <c r="V103" s="12"/>
      <c r="W103" s="12"/>
      <c r="X103" s="12"/>
      <c r="Y103" s="12"/>
      <c r="Z103" s="12"/>
      <c r="AA103" s="12"/>
      <c r="AB103" s="12"/>
      <c r="AC103" s="12"/>
      <c r="AD103" s="12"/>
      <c r="AE103" s="12"/>
      <c r="AR103" s="205" t="s">
        <v>81</v>
      </c>
      <c r="AT103" s="206" t="s">
        <v>71</v>
      </c>
      <c r="AU103" s="206" t="s">
        <v>79</v>
      </c>
      <c r="AY103" s="205" t="s">
        <v>232</v>
      </c>
      <c r="BK103" s="207">
        <f>SUM(BK104:BK107)</f>
        <v>0</v>
      </c>
    </row>
    <row r="104" s="2" customFormat="1" ht="14.4" customHeight="1">
      <c r="A104" s="36"/>
      <c r="B104" s="37"/>
      <c r="C104" s="210" t="s">
        <v>272</v>
      </c>
      <c r="D104" s="210" t="s">
        <v>234</v>
      </c>
      <c r="E104" s="211" t="s">
        <v>1000</v>
      </c>
      <c r="F104" s="212" t="s">
        <v>1001</v>
      </c>
      <c r="G104" s="213" t="s">
        <v>237</v>
      </c>
      <c r="H104" s="214">
        <v>0.40000000000000002</v>
      </c>
      <c r="I104" s="215"/>
      <c r="J104" s="216">
        <f>ROUND(I104*H104,2)</f>
        <v>0</v>
      </c>
      <c r="K104" s="212" t="s">
        <v>238</v>
      </c>
      <c r="L104" s="42"/>
      <c r="M104" s="217" t="s">
        <v>19</v>
      </c>
      <c r="N104" s="218" t="s">
        <v>43</v>
      </c>
      <c r="O104" s="82"/>
      <c r="P104" s="219">
        <f>O104*H104</f>
        <v>0</v>
      </c>
      <c r="Q104" s="219">
        <v>0.00062985560000000001</v>
      </c>
      <c r="R104" s="219">
        <f>Q104*H104</f>
        <v>0.00025194224000000002</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1002</v>
      </c>
    </row>
    <row r="105" s="2" customFormat="1" ht="14.4" customHeight="1">
      <c r="A105" s="36"/>
      <c r="B105" s="37"/>
      <c r="C105" s="223" t="s">
        <v>276</v>
      </c>
      <c r="D105" s="223" t="s">
        <v>302</v>
      </c>
      <c r="E105" s="224" t="s">
        <v>1003</v>
      </c>
      <c r="F105" s="225" t="s">
        <v>1004</v>
      </c>
      <c r="G105" s="226" t="s">
        <v>237</v>
      </c>
      <c r="H105" s="227">
        <v>0.44</v>
      </c>
      <c r="I105" s="228"/>
      <c r="J105" s="229">
        <f>ROUND(I105*H105,2)</f>
        <v>0</v>
      </c>
      <c r="K105" s="225" t="s">
        <v>238</v>
      </c>
      <c r="L105" s="230"/>
      <c r="M105" s="231" t="s">
        <v>19</v>
      </c>
      <c r="N105" s="232" t="s">
        <v>43</v>
      </c>
      <c r="O105" s="82"/>
      <c r="P105" s="219">
        <f>O105*H105</f>
        <v>0</v>
      </c>
      <c r="Q105" s="219">
        <v>0.01</v>
      </c>
      <c r="R105" s="219">
        <f>Q105*H105</f>
        <v>0.0044000000000000003</v>
      </c>
      <c r="S105" s="219">
        <v>0</v>
      </c>
      <c r="T105" s="220">
        <f>S105*H105</f>
        <v>0</v>
      </c>
      <c r="U105" s="36"/>
      <c r="V105" s="36"/>
      <c r="W105" s="36"/>
      <c r="X105" s="36"/>
      <c r="Y105" s="36"/>
      <c r="Z105" s="36"/>
      <c r="AA105" s="36"/>
      <c r="AB105" s="36"/>
      <c r="AC105" s="36"/>
      <c r="AD105" s="36"/>
      <c r="AE105" s="36"/>
      <c r="AR105" s="221" t="s">
        <v>364</v>
      </c>
      <c r="AT105" s="221" t="s">
        <v>302</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1005</v>
      </c>
    </row>
    <row r="106" s="2" customFormat="1" ht="24.15" customHeight="1">
      <c r="A106" s="36"/>
      <c r="B106" s="37"/>
      <c r="C106" s="210" t="s">
        <v>280</v>
      </c>
      <c r="D106" s="210" t="s">
        <v>234</v>
      </c>
      <c r="E106" s="211" t="s">
        <v>1006</v>
      </c>
      <c r="F106" s="212" t="s">
        <v>1007</v>
      </c>
      <c r="G106" s="213" t="s">
        <v>287</v>
      </c>
      <c r="H106" s="214">
        <v>0.0050000000000000001</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1008</v>
      </c>
    </row>
    <row r="107" s="2" customFormat="1" ht="24.15" customHeight="1">
      <c r="A107" s="36"/>
      <c r="B107" s="37"/>
      <c r="C107" s="210" t="s">
        <v>284</v>
      </c>
      <c r="D107" s="210" t="s">
        <v>234</v>
      </c>
      <c r="E107" s="211" t="s">
        <v>1009</v>
      </c>
      <c r="F107" s="212" t="s">
        <v>1010</v>
      </c>
      <c r="G107" s="213" t="s">
        <v>287</v>
      </c>
      <c r="H107" s="214">
        <v>0.0050000000000000001</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297</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1011</v>
      </c>
    </row>
    <row r="108" s="12" customFormat="1" ht="25.92" customHeight="1">
      <c r="A108" s="12"/>
      <c r="B108" s="194"/>
      <c r="C108" s="195"/>
      <c r="D108" s="196" t="s">
        <v>71</v>
      </c>
      <c r="E108" s="197" t="s">
        <v>1012</v>
      </c>
      <c r="F108" s="197" t="s">
        <v>1013</v>
      </c>
      <c r="G108" s="195"/>
      <c r="H108" s="195"/>
      <c r="I108" s="198"/>
      <c r="J108" s="199">
        <f>BK108</f>
        <v>0</v>
      </c>
      <c r="K108" s="195"/>
      <c r="L108" s="200"/>
      <c r="M108" s="201"/>
      <c r="N108" s="202"/>
      <c r="O108" s="202"/>
      <c r="P108" s="203">
        <f>P109</f>
        <v>0</v>
      </c>
      <c r="Q108" s="202"/>
      <c r="R108" s="203">
        <f>R109</f>
        <v>0</v>
      </c>
      <c r="S108" s="202"/>
      <c r="T108" s="204">
        <f>T109</f>
        <v>0</v>
      </c>
      <c r="U108" s="12"/>
      <c r="V108" s="12"/>
      <c r="W108" s="12"/>
      <c r="X108" s="12"/>
      <c r="Y108" s="12"/>
      <c r="Z108" s="12"/>
      <c r="AA108" s="12"/>
      <c r="AB108" s="12"/>
      <c r="AC108" s="12"/>
      <c r="AD108" s="12"/>
      <c r="AE108" s="12"/>
      <c r="AR108" s="205" t="s">
        <v>239</v>
      </c>
      <c r="AT108" s="206" t="s">
        <v>71</v>
      </c>
      <c r="AU108" s="206" t="s">
        <v>72</v>
      </c>
      <c r="AY108" s="205" t="s">
        <v>232</v>
      </c>
      <c r="BK108" s="207">
        <f>BK109</f>
        <v>0</v>
      </c>
    </row>
    <row r="109" s="2" customFormat="1" ht="14.4" customHeight="1">
      <c r="A109" s="36"/>
      <c r="B109" s="37"/>
      <c r="C109" s="210" t="s">
        <v>289</v>
      </c>
      <c r="D109" s="210" t="s">
        <v>234</v>
      </c>
      <c r="E109" s="211" t="s">
        <v>1014</v>
      </c>
      <c r="F109" s="212" t="s">
        <v>1015</v>
      </c>
      <c r="G109" s="213" t="s">
        <v>1016</v>
      </c>
      <c r="H109" s="214">
        <v>144</v>
      </c>
      <c r="I109" s="215"/>
      <c r="J109" s="216">
        <f>ROUND(I109*H109,2)</f>
        <v>0</v>
      </c>
      <c r="K109" s="212" t="s">
        <v>238</v>
      </c>
      <c r="L109" s="42"/>
      <c r="M109" s="233" t="s">
        <v>19</v>
      </c>
      <c r="N109" s="234" t="s">
        <v>43</v>
      </c>
      <c r="O109" s="235"/>
      <c r="P109" s="236">
        <f>O109*H109</f>
        <v>0</v>
      </c>
      <c r="Q109" s="236">
        <v>0</v>
      </c>
      <c r="R109" s="236">
        <f>Q109*H109</f>
        <v>0</v>
      </c>
      <c r="S109" s="236">
        <v>0</v>
      </c>
      <c r="T109" s="237">
        <f>S109*H109</f>
        <v>0</v>
      </c>
      <c r="U109" s="36"/>
      <c r="V109" s="36"/>
      <c r="W109" s="36"/>
      <c r="X109" s="36"/>
      <c r="Y109" s="36"/>
      <c r="Z109" s="36"/>
      <c r="AA109" s="36"/>
      <c r="AB109" s="36"/>
      <c r="AC109" s="36"/>
      <c r="AD109" s="36"/>
      <c r="AE109" s="36"/>
      <c r="AR109" s="221" t="s">
        <v>1017</v>
      </c>
      <c r="AT109" s="221" t="s">
        <v>234</v>
      </c>
      <c r="AU109" s="221" t="s">
        <v>79</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1017</v>
      </c>
      <c r="BM109" s="221" t="s">
        <v>1018</v>
      </c>
    </row>
    <row r="110" s="2" customFormat="1" ht="6.96" customHeight="1">
      <c r="A110" s="36"/>
      <c r="B110" s="57"/>
      <c r="C110" s="58"/>
      <c r="D110" s="58"/>
      <c r="E110" s="58"/>
      <c r="F110" s="58"/>
      <c r="G110" s="58"/>
      <c r="H110" s="58"/>
      <c r="I110" s="58"/>
      <c r="J110" s="58"/>
      <c r="K110" s="58"/>
      <c r="L110" s="42"/>
      <c r="M110" s="36"/>
      <c r="O110" s="36"/>
      <c r="P110" s="36"/>
      <c r="Q110" s="36"/>
      <c r="R110" s="36"/>
      <c r="S110" s="36"/>
      <c r="T110" s="36"/>
      <c r="U110" s="36"/>
      <c r="V110" s="36"/>
      <c r="W110" s="36"/>
      <c r="X110" s="36"/>
      <c r="Y110" s="36"/>
      <c r="Z110" s="36"/>
      <c r="AA110" s="36"/>
      <c r="AB110" s="36"/>
      <c r="AC110" s="36"/>
      <c r="AD110" s="36"/>
      <c r="AE110" s="36"/>
    </row>
  </sheetData>
  <sheetProtection sheet="1" autoFilter="0" formatColumns="0" formatRows="0" objects="1" scenarios="1" spinCount="100000" saltValue="c8MJWxSsm41a70pwTCeqWbEHJcTQ8vWx1h/ZqE+xGcEaVDo8SL20+GCyC57N06RCVp+w9d42XBL3v27V9TwoOA==" hashValue="MRL3bmdzVlhWsRkAWHzBDKrYcEHQ+dAYyLa068ALS6+oFLV3IVcKtGhCpkbvSx0iv4Fpm/6tGdplvBKuWBnFlg==" algorithmName="SHA-512" password="CC35"/>
  <autoFilter ref="C89:K109"/>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125</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1019</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1020</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ROUND(J91,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ROUND((SUM(BE91:BE120)),  2)</f>
        <v>0</v>
      </c>
      <c r="G35" s="36"/>
      <c r="H35" s="36"/>
      <c r="I35" s="155">
        <v>0.20999999999999999</v>
      </c>
      <c r="J35" s="154">
        <f>ROUND(((SUM(BE91:BE120))*I35),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ROUND((SUM(BF91:BF120)),  2)</f>
        <v>0</v>
      </c>
      <c r="G36" s="36"/>
      <c r="H36" s="36"/>
      <c r="I36" s="155">
        <v>0.14999999999999999</v>
      </c>
      <c r="J36" s="154">
        <f>ROUND(((SUM(BF91:BF120))*I36),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ROUND((SUM(BG91:BG120)),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ROUND((SUM(BH91:BH120)),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ROUND((SUM(BI91:BI120)),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1019</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2020-076-02-01 - SO-02 - Trafostanice- zemní práce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J91</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J92</f>
        <v>0</v>
      </c>
      <c r="K64" s="173"/>
      <c r="L64" s="177"/>
      <c r="S64" s="9"/>
      <c r="T64" s="9"/>
      <c r="U64" s="9"/>
      <c r="V64" s="9"/>
      <c r="W64" s="9"/>
      <c r="X64" s="9"/>
      <c r="Y64" s="9"/>
      <c r="Z64" s="9"/>
      <c r="AA64" s="9"/>
      <c r="AB64" s="9"/>
      <c r="AC64" s="9"/>
      <c r="AD64" s="9"/>
      <c r="AE64" s="9"/>
    </row>
    <row r="65" s="10" customFormat="1" ht="19.92" customHeight="1">
      <c r="A65" s="10"/>
      <c r="B65" s="178"/>
      <c r="C65" s="123"/>
      <c r="D65" s="179" t="s">
        <v>211</v>
      </c>
      <c r="E65" s="180"/>
      <c r="F65" s="180"/>
      <c r="G65" s="180"/>
      <c r="H65" s="180"/>
      <c r="I65" s="180"/>
      <c r="J65" s="181">
        <f>J93</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212</v>
      </c>
      <c r="E66" s="180"/>
      <c r="F66" s="180"/>
      <c r="G66" s="180"/>
      <c r="H66" s="180"/>
      <c r="I66" s="180"/>
      <c r="J66" s="181">
        <f>J104</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214</v>
      </c>
      <c r="E67" s="180"/>
      <c r="F67" s="180"/>
      <c r="G67" s="180"/>
      <c r="H67" s="180"/>
      <c r="I67" s="180"/>
      <c r="J67" s="181">
        <f>J110</f>
        <v>0</v>
      </c>
      <c r="K67" s="123"/>
      <c r="L67" s="182"/>
      <c r="S67" s="10"/>
      <c r="T67" s="10"/>
      <c r="U67" s="10"/>
      <c r="V67" s="10"/>
      <c r="W67" s="10"/>
      <c r="X67" s="10"/>
      <c r="Y67" s="10"/>
      <c r="Z67" s="10"/>
      <c r="AA67" s="10"/>
      <c r="AB67" s="10"/>
      <c r="AC67" s="10"/>
      <c r="AD67" s="10"/>
      <c r="AE67" s="10"/>
    </row>
    <row r="68" s="9" customFormat="1" ht="24.96" customHeight="1">
      <c r="A68" s="9"/>
      <c r="B68" s="172"/>
      <c r="C68" s="173"/>
      <c r="D68" s="174" t="s">
        <v>215</v>
      </c>
      <c r="E68" s="175"/>
      <c r="F68" s="175"/>
      <c r="G68" s="175"/>
      <c r="H68" s="175"/>
      <c r="I68" s="175"/>
      <c r="J68" s="176">
        <f>J112</f>
        <v>0</v>
      </c>
      <c r="K68" s="173"/>
      <c r="L68" s="177"/>
      <c r="S68" s="9"/>
      <c r="T68" s="9"/>
      <c r="U68" s="9"/>
      <c r="V68" s="9"/>
      <c r="W68" s="9"/>
      <c r="X68" s="9"/>
      <c r="Y68" s="9"/>
      <c r="Z68" s="9"/>
      <c r="AA68" s="9"/>
      <c r="AB68" s="9"/>
      <c r="AC68" s="9"/>
      <c r="AD68" s="9"/>
      <c r="AE68" s="9"/>
    </row>
    <row r="69" s="10" customFormat="1" ht="19.92" customHeight="1">
      <c r="A69" s="10"/>
      <c r="B69" s="178"/>
      <c r="C69" s="123"/>
      <c r="D69" s="179" t="s">
        <v>216</v>
      </c>
      <c r="E69" s="180"/>
      <c r="F69" s="180"/>
      <c r="G69" s="180"/>
      <c r="H69" s="180"/>
      <c r="I69" s="180"/>
      <c r="J69" s="181">
        <f>J113</f>
        <v>0</v>
      </c>
      <c r="K69" s="123"/>
      <c r="L69" s="182"/>
      <c r="S69" s="10"/>
      <c r="T69" s="10"/>
      <c r="U69" s="10"/>
      <c r="V69" s="10"/>
      <c r="W69" s="10"/>
      <c r="X69" s="10"/>
      <c r="Y69" s="10"/>
      <c r="Z69" s="10"/>
      <c r="AA69" s="10"/>
      <c r="AB69" s="10"/>
      <c r="AC69" s="10"/>
      <c r="AD69" s="10"/>
      <c r="AE69" s="10"/>
    </row>
    <row r="70" s="2" customFormat="1" ht="21.84" customHeight="1">
      <c r="A70" s="36"/>
      <c r="B70" s="37"/>
      <c r="C70" s="38"/>
      <c r="D70" s="38"/>
      <c r="E70" s="38"/>
      <c r="F70" s="38"/>
      <c r="G70" s="38"/>
      <c r="H70" s="38"/>
      <c r="I70" s="38"/>
      <c r="J70" s="38"/>
      <c r="K70" s="38"/>
      <c r="L70" s="142"/>
      <c r="S70" s="36"/>
      <c r="T70" s="36"/>
      <c r="U70" s="36"/>
      <c r="V70" s="36"/>
      <c r="W70" s="36"/>
      <c r="X70" s="36"/>
      <c r="Y70" s="36"/>
      <c r="Z70" s="36"/>
      <c r="AA70" s="36"/>
      <c r="AB70" s="36"/>
      <c r="AC70" s="36"/>
      <c r="AD70" s="36"/>
      <c r="AE70" s="36"/>
    </row>
    <row r="71" s="2" customFormat="1" ht="6.96" customHeight="1">
      <c r="A71" s="36"/>
      <c r="B71" s="57"/>
      <c r="C71" s="58"/>
      <c r="D71" s="58"/>
      <c r="E71" s="58"/>
      <c r="F71" s="58"/>
      <c r="G71" s="58"/>
      <c r="H71" s="58"/>
      <c r="I71" s="58"/>
      <c r="J71" s="58"/>
      <c r="K71" s="58"/>
      <c r="L71" s="142"/>
      <c r="S71" s="36"/>
      <c r="T71" s="36"/>
      <c r="U71" s="36"/>
      <c r="V71" s="36"/>
      <c r="W71" s="36"/>
      <c r="X71" s="36"/>
      <c r="Y71" s="36"/>
      <c r="Z71" s="36"/>
      <c r="AA71" s="36"/>
      <c r="AB71" s="36"/>
      <c r="AC71" s="36"/>
      <c r="AD71" s="36"/>
      <c r="AE71" s="36"/>
    </row>
    <row r="75" s="2" customFormat="1" ht="6.96" customHeight="1">
      <c r="A75" s="36"/>
      <c r="B75" s="59"/>
      <c r="C75" s="60"/>
      <c r="D75" s="60"/>
      <c r="E75" s="60"/>
      <c r="F75" s="60"/>
      <c r="G75" s="60"/>
      <c r="H75" s="60"/>
      <c r="I75" s="60"/>
      <c r="J75" s="60"/>
      <c r="K75" s="60"/>
      <c r="L75" s="142"/>
      <c r="S75" s="36"/>
      <c r="T75" s="36"/>
      <c r="U75" s="36"/>
      <c r="V75" s="36"/>
      <c r="W75" s="36"/>
      <c r="X75" s="36"/>
      <c r="Y75" s="36"/>
      <c r="Z75" s="36"/>
      <c r="AA75" s="36"/>
      <c r="AB75" s="36"/>
      <c r="AC75" s="36"/>
      <c r="AD75" s="36"/>
      <c r="AE75" s="36"/>
    </row>
    <row r="76" s="2" customFormat="1" ht="24.96" customHeight="1">
      <c r="A76" s="36"/>
      <c r="B76" s="37"/>
      <c r="C76" s="21" t="s">
        <v>217</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2" customHeight="1">
      <c r="A78" s="36"/>
      <c r="B78" s="37"/>
      <c r="C78" s="30" t="s">
        <v>16</v>
      </c>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6.5" customHeight="1">
      <c r="A79" s="36"/>
      <c r="B79" s="37"/>
      <c r="C79" s="38"/>
      <c r="D79" s="38"/>
      <c r="E79" s="167" t="str">
        <f>E7</f>
        <v>Školní sklad FLD, trafostanice</v>
      </c>
      <c r="F79" s="30"/>
      <c r="G79" s="30"/>
      <c r="H79" s="30"/>
      <c r="I79" s="38"/>
      <c r="J79" s="38"/>
      <c r="K79" s="38"/>
      <c r="L79" s="142"/>
      <c r="S79" s="36"/>
      <c r="T79" s="36"/>
      <c r="U79" s="36"/>
      <c r="V79" s="36"/>
      <c r="W79" s="36"/>
      <c r="X79" s="36"/>
      <c r="Y79" s="36"/>
      <c r="Z79" s="36"/>
      <c r="AA79" s="36"/>
      <c r="AB79" s="36"/>
      <c r="AC79" s="36"/>
      <c r="AD79" s="36"/>
      <c r="AE79" s="36"/>
    </row>
    <row r="80" s="1" customFormat="1" ht="12" customHeight="1">
      <c r="B80" s="19"/>
      <c r="C80" s="30" t="s">
        <v>201</v>
      </c>
      <c r="D80" s="20"/>
      <c r="E80" s="20"/>
      <c r="F80" s="20"/>
      <c r="G80" s="20"/>
      <c r="H80" s="20"/>
      <c r="I80" s="20"/>
      <c r="J80" s="20"/>
      <c r="K80" s="20"/>
      <c r="L80" s="18"/>
    </row>
    <row r="81" s="2" customFormat="1" ht="16.5" customHeight="1">
      <c r="A81" s="36"/>
      <c r="B81" s="37"/>
      <c r="C81" s="38"/>
      <c r="D81" s="38"/>
      <c r="E81" s="167" t="s">
        <v>1019</v>
      </c>
      <c r="F81" s="38"/>
      <c r="G81" s="38"/>
      <c r="H81" s="38"/>
      <c r="I81" s="38"/>
      <c r="J81" s="38"/>
      <c r="K81" s="38"/>
      <c r="L81" s="142"/>
      <c r="S81" s="36"/>
      <c r="T81" s="36"/>
      <c r="U81" s="36"/>
      <c r="V81" s="36"/>
      <c r="W81" s="36"/>
      <c r="X81" s="36"/>
      <c r="Y81" s="36"/>
      <c r="Z81" s="36"/>
      <c r="AA81" s="36"/>
      <c r="AB81" s="36"/>
      <c r="AC81" s="36"/>
      <c r="AD81" s="36"/>
      <c r="AE81" s="36"/>
    </row>
    <row r="82" s="2" customFormat="1" ht="12" customHeight="1">
      <c r="A82" s="36"/>
      <c r="B82" s="37"/>
      <c r="C82" s="30" t="s">
        <v>203</v>
      </c>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6.5" customHeight="1">
      <c r="A83" s="36"/>
      <c r="B83" s="37"/>
      <c r="C83" s="38"/>
      <c r="D83" s="38"/>
      <c r="E83" s="67" t="str">
        <f>E11</f>
        <v xml:space="preserve">2020-076-02-01 - SO-02 - Trafostanice- zemní práce   </v>
      </c>
      <c r="F83" s="38"/>
      <c r="G83" s="38"/>
      <c r="H83" s="38"/>
      <c r="I83" s="38"/>
      <c r="J83" s="38"/>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12" customHeight="1">
      <c r="A85" s="36"/>
      <c r="B85" s="37"/>
      <c r="C85" s="30" t="s">
        <v>21</v>
      </c>
      <c r="D85" s="38"/>
      <c r="E85" s="38"/>
      <c r="F85" s="25" t="str">
        <f>F14</f>
        <v>Kamýcká 1176, Praha 6</v>
      </c>
      <c r="G85" s="38"/>
      <c r="H85" s="38"/>
      <c r="I85" s="30" t="s">
        <v>23</v>
      </c>
      <c r="J85" s="70" t="str">
        <f>IF(J14="","",J14)</f>
        <v>16. 10. 2020</v>
      </c>
      <c r="K85" s="38"/>
      <c r="L85" s="142"/>
      <c r="S85" s="36"/>
      <c r="T85" s="36"/>
      <c r="U85" s="36"/>
      <c r="V85" s="36"/>
      <c r="W85" s="36"/>
      <c r="X85" s="36"/>
      <c r="Y85" s="36"/>
      <c r="Z85" s="36"/>
      <c r="AA85" s="36"/>
      <c r="AB85" s="36"/>
      <c r="AC85" s="36"/>
      <c r="AD85" s="36"/>
      <c r="AE85" s="36"/>
    </row>
    <row r="86" s="2" customFormat="1" ht="6.96"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2" customFormat="1" ht="40.05" customHeight="1">
      <c r="A87" s="36"/>
      <c r="B87" s="37"/>
      <c r="C87" s="30" t="s">
        <v>25</v>
      </c>
      <c r="D87" s="38"/>
      <c r="E87" s="38"/>
      <c r="F87" s="25" t="str">
        <f>E17</f>
        <v>ČZU v Praze, Kamýcká 1176, Praha 6</v>
      </c>
      <c r="G87" s="38"/>
      <c r="H87" s="38"/>
      <c r="I87" s="30" t="s">
        <v>31</v>
      </c>
      <c r="J87" s="34" t="str">
        <f>E23</f>
        <v>Ing. Vladimír Čapka, Gerstnerova 5/658, Praha 7</v>
      </c>
      <c r="K87" s="38"/>
      <c r="L87" s="142"/>
      <c r="S87" s="36"/>
      <c r="T87" s="36"/>
      <c r="U87" s="36"/>
      <c r="V87" s="36"/>
      <c r="W87" s="36"/>
      <c r="X87" s="36"/>
      <c r="Y87" s="36"/>
      <c r="Z87" s="36"/>
      <c r="AA87" s="36"/>
      <c r="AB87" s="36"/>
      <c r="AC87" s="36"/>
      <c r="AD87" s="36"/>
      <c r="AE87" s="36"/>
    </row>
    <row r="88" s="2" customFormat="1" ht="25.65" customHeight="1">
      <c r="A88" s="36"/>
      <c r="B88" s="37"/>
      <c r="C88" s="30" t="s">
        <v>29</v>
      </c>
      <c r="D88" s="38"/>
      <c r="E88" s="38"/>
      <c r="F88" s="25" t="str">
        <f>IF(E20="","",E20)</f>
        <v>Vyplň údaj</v>
      </c>
      <c r="G88" s="38"/>
      <c r="H88" s="38"/>
      <c r="I88" s="30" t="s">
        <v>34</v>
      </c>
      <c r="J88" s="34" t="str">
        <f>E26</f>
        <v>Ing. Dana Mlejnková</v>
      </c>
      <c r="K88" s="38"/>
      <c r="L88" s="142"/>
      <c r="S88" s="36"/>
      <c r="T88" s="36"/>
      <c r="U88" s="36"/>
      <c r="V88" s="36"/>
      <c r="W88" s="36"/>
      <c r="X88" s="36"/>
      <c r="Y88" s="36"/>
      <c r="Z88" s="36"/>
      <c r="AA88" s="36"/>
      <c r="AB88" s="36"/>
      <c r="AC88" s="36"/>
      <c r="AD88" s="36"/>
      <c r="AE88" s="36"/>
    </row>
    <row r="89" s="2" customFormat="1" ht="10.32" customHeight="1">
      <c r="A89" s="36"/>
      <c r="B89" s="37"/>
      <c r="C89" s="38"/>
      <c r="D89" s="38"/>
      <c r="E89" s="38"/>
      <c r="F89" s="38"/>
      <c r="G89" s="38"/>
      <c r="H89" s="38"/>
      <c r="I89" s="38"/>
      <c r="J89" s="38"/>
      <c r="K89" s="38"/>
      <c r="L89" s="142"/>
      <c r="S89" s="36"/>
      <c r="T89" s="36"/>
      <c r="U89" s="36"/>
      <c r="V89" s="36"/>
      <c r="W89" s="36"/>
      <c r="X89" s="36"/>
      <c r="Y89" s="36"/>
      <c r="Z89" s="36"/>
      <c r="AA89" s="36"/>
      <c r="AB89" s="36"/>
      <c r="AC89" s="36"/>
      <c r="AD89" s="36"/>
      <c r="AE89" s="36"/>
    </row>
    <row r="90" s="11" customFormat="1" ht="29.28" customHeight="1">
      <c r="A90" s="183"/>
      <c r="B90" s="184"/>
      <c r="C90" s="185" t="s">
        <v>218</v>
      </c>
      <c r="D90" s="186" t="s">
        <v>57</v>
      </c>
      <c r="E90" s="186" t="s">
        <v>53</v>
      </c>
      <c r="F90" s="186" t="s">
        <v>54</v>
      </c>
      <c r="G90" s="186" t="s">
        <v>219</v>
      </c>
      <c r="H90" s="186" t="s">
        <v>220</v>
      </c>
      <c r="I90" s="186" t="s">
        <v>221</v>
      </c>
      <c r="J90" s="186" t="s">
        <v>208</v>
      </c>
      <c r="K90" s="187" t="s">
        <v>222</v>
      </c>
      <c r="L90" s="188"/>
      <c r="M90" s="90" t="s">
        <v>19</v>
      </c>
      <c r="N90" s="91" t="s">
        <v>42</v>
      </c>
      <c r="O90" s="91" t="s">
        <v>223</v>
      </c>
      <c r="P90" s="91" t="s">
        <v>224</v>
      </c>
      <c r="Q90" s="91" t="s">
        <v>225</v>
      </c>
      <c r="R90" s="91" t="s">
        <v>226</v>
      </c>
      <c r="S90" s="91" t="s">
        <v>227</v>
      </c>
      <c r="T90" s="92" t="s">
        <v>228</v>
      </c>
      <c r="U90" s="183"/>
      <c r="V90" s="183"/>
      <c r="W90" s="183"/>
      <c r="X90" s="183"/>
      <c r="Y90" s="183"/>
      <c r="Z90" s="183"/>
      <c r="AA90" s="183"/>
      <c r="AB90" s="183"/>
      <c r="AC90" s="183"/>
      <c r="AD90" s="183"/>
      <c r="AE90" s="183"/>
    </row>
    <row r="91" s="2" customFormat="1" ht="22.8" customHeight="1">
      <c r="A91" s="36"/>
      <c r="B91" s="37"/>
      <c r="C91" s="97" t="s">
        <v>229</v>
      </c>
      <c r="D91" s="38"/>
      <c r="E91" s="38"/>
      <c r="F91" s="38"/>
      <c r="G91" s="38"/>
      <c r="H91" s="38"/>
      <c r="I91" s="38"/>
      <c r="J91" s="189">
        <f>BK91</f>
        <v>0</v>
      </c>
      <c r="K91" s="38"/>
      <c r="L91" s="42"/>
      <c r="M91" s="93"/>
      <c r="N91" s="190"/>
      <c r="O91" s="94"/>
      <c r="P91" s="191">
        <f>P92+P112</f>
        <v>0</v>
      </c>
      <c r="Q91" s="94"/>
      <c r="R91" s="191">
        <f>R92+R112</f>
        <v>151.80107925600004</v>
      </c>
      <c r="S91" s="94"/>
      <c r="T91" s="192">
        <f>T92+T112</f>
        <v>0</v>
      </c>
      <c r="U91" s="36"/>
      <c r="V91" s="36"/>
      <c r="W91" s="36"/>
      <c r="X91" s="36"/>
      <c r="Y91" s="36"/>
      <c r="Z91" s="36"/>
      <c r="AA91" s="36"/>
      <c r="AB91" s="36"/>
      <c r="AC91" s="36"/>
      <c r="AD91" s="36"/>
      <c r="AE91" s="36"/>
      <c r="AT91" s="15" t="s">
        <v>71</v>
      </c>
      <c r="AU91" s="15" t="s">
        <v>209</v>
      </c>
      <c r="BK91" s="193">
        <f>BK92+BK112</f>
        <v>0</v>
      </c>
    </row>
    <row r="92" s="12" customFormat="1" ht="25.92" customHeight="1">
      <c r="A92" s="12"/>
      <c r="B92" s="194"/>
      <c r="C92" s="195"/>
      <c r="D92" s="196" t="s">
        <v>71</v>
      </c>
      <c r="E92" s="197" t="s">
        <v>230</v>
      </c>
      <c r="F92" s="197" t="s">
        <v>231</v>
      </c>
      <c r="G92" s="195"/>
      <c r="H92" s="195"/>
      <c r="I92" s="198"/>
      <c r="J92" s="199">
        <f>BK92</f>
        <v>0</v>
      </c>
      <c r="K92" s="195"/>
      <c r="L92" s="200"/>
      <c r="M92" s="201"/>
      <c r="N92" s="202"/>
      <c r="O92" s="202"/>
      <c r="P92" s="203">
        <f>P93+P104+P110</f>
        <v>0</v>
      </c>
      <c r="Q92" s="202"/>
      <c r="R92" s="203">
        <f>R93+R104+R110</f>
        <v>151.65397125600003</v>
      </c>
      <c r="S92" s="202"/>
      <c r="T92" s="204">
        <f>T93+T104+T110</f>
        <v>0</v>
      </c>
      <c r="U92" s="12"/>
      <c r="V92" s="12"/>
      <c r="W92" s="12"/>
      <c r="X92" s="12"/>
      <c r="Y92" s="12"/>
      <c r="Z92" s="12"/>
      <c r="AA92" s="12"/>
      <c r="AB92" s="12"/>
      <c r="AC92" s="12"/>
      <c r="AD92" s="12"/>
      <c r="AE92" s="12"/>
      <c r="AR92" s="205" t="s">
        <v>79</v>
      </c>
      <c r="AT92" s="206" t="s">
        <v>71</v>
      </c>
      <c r="AU92" s="206" t="s">
        <v>72</v>
      </c>
      <c r="AY92" s="205" t="s">
        <v>232</v>
      </c>
      <c r="BK92" s="207">
        <f>BK93+BK104+BK110</f>
        <v>0</v>
      </c>
    </row>
    <row r="93" s="12" customFormat="1" ht="22.8" customHeight="1">
      <c r="A93" s="12"/>
      <c r="B93" s="194"/>
      <c r="C93" s="195"/>
      <c r="D93" s="196" t="s">
        <v>71</v>
      </c>
      <c r="E93" s="208" t="s">
        <v>79</v>
      </c>
      <c r="F93" s="208" t="s">
        <v>233</v>
      </c>
      <c r="G93" s="195"/>
      <c r="H93" s="195"/>
      <c r="I93" s="198"/>
      <c r="J93" s="209">
        <f>BK93</f>
        <v>0</v>
      </c>
      <c r="K93" s="195"/>
      <c r="L93" s="200"/>
      <c r="M93" s="201"/>
      <c r="N93" s="202"/>
      <c r="O93" s="202"/>
      <c r="P93" s="203">
        <f>SUM(P94:P103)</f>
        <v>0</v>
      </c>
      <c r="Q93" s="202"/>
      <c r="R93" s="203">
        <f>SUM(R94:R103)</f>
        <v>0</v>
      </c>
      <c r="S93" s="202"/>
      <c r="T93" s="204">
        <f>SUM(T94:T103)</f>
        <v>0</v>
      </c>
      <c r="U93" s="12"/>
      <c r="V93" s="12"/>
      <c r="W93" s="12"/>
      <c r="X93" s="12"/>
      <c r="Y93" s="12"/>
      <c r="Z93" s="12"/>
      <c r="AA93" s="12"/>
      <c r="AB93" s="12"/>
      <c r="AC93" s="12"/>
      <c r="AD93" s="12"/>
      <c r="AE93" s="12"/>
      <c r="AR93" s="205" t="s">
        <v>79</v>
      </c>
      <c r="AT93" s="206" t="s">
        <v>71</v>
      </c>
      <c r="AU93" s="206" t="s">
        <v>79</v>
      </c>
      <c r="AY93" s="205" t="s">
        <v>232</v>
      </c>
      <c r="BK93" s="207">
        <f>SUM(BK94:BK103)</f>
        <v>0</v>
      </c>
    </row>
    <row r="94" s="2" customFormat="1" ht="14.4" customHeight="1">
      <c r="A94" s="36"/>
      <c r="B94" s="37"/>
      <c r="C94" s="210" t="s">
        <v>79</v>
      </c>
      <c r="D94" s="210" t="s">
        <v>234</v>
      </c>
      <c r="E94" s="211" t="s">
        <v>235</v>
      </c>
      <c r="F94" s="212" t="s">
        <v>236</v>
      </c>
      <c r="G94" s="213" t="s">
        <v>237</v>
      </c>
      <c r="H94" s="214">
        <v>118.038</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1021</v>
      </c>
    </row>
    <row r="95" s="2" customFormat="1" ht="14.4" customHeight="1">
      <c r="A95" s="36"/>
      <c r="B95" s="37"/>
      <c r="C95" s="210" t="s">
        <v>81</v>
      </c>
      <c r="D95" s="210" t="s">
        <v>234</v>
      </c>
      <c r="E95" s="211" t="s">
        <v>241</v>
      </c>
      <c r="F95" s="212" t="s">
        <v>242</v>
      </c>
      <c r="G95" s="213" t="s">
        <v>243</v>
      </c>
      <c r="H95" s="214">
        <v>5.2000000000000002</v>
      </c>
      <c r="I95" s="215"/>
      <c r="J95" s="216">
        <f>ROUND(I95*H95,2)</f>
        <v>0</v>
      </c>
      <c r="K95" s="212" t="s">
        <v>238</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1022</v>
      </c>
    </row>
    <row r="96" s="2" customFormat="1" ht="24.15" customHeight="1">
      <c r="A96" s="36"/>
      <c r="B96" s="37"/>
      <c r="C96" s="210" t="s">
        <v>245</v>
      </c>
      <c r="D96" s="210" t="s">
        <v>234</v>
      </c>
      <c r="E96" s="211" t="s">
        <v>1023</v>
      </c>
      <c r="F96" s="212" t="s">
        <v>1024</v>
      </c>
      <c r="G96" s="213" t="s">
        <v>243</v>
      </c>
      <c r="H96" s="214">
        <v>107.12900000000001</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1025</v>
      </c>
    </row>
    <row r="97" s="2" customFormat="1" ht="37.8" customHeight="1">
      <c r="A97" s="36"/>
      <c r="B97" s="37"/>
      <c r="C97" s="210" t="s">
        <v>239</v>
      </c>
      <c r="D97" s="210" t="s">
        <v>234</v>
      </c>
      <c r="E97" s="211" t="s">
        <v>269</v>
      </c>
      <c r="F97" s="212" t="s">
        <v>1026</v>
      </c>
      <c r="G97" s="213" t="s">
        <v>243</v>
      </c>
      <c r="H97" s="214">
        <v>12.039999999999999</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1027</v>
      </c>
    </row>
    <row r="98" s="2" customFormat="1" ht="37.8" customHeight="1">
      <c r="A98" s="36"/>
      <c r="B98" s="37"/>
      <c r="C98" s="210" t="s">
        <v>252</v>
      </c>
      <c r="D98" s="210" t="s">
        <v>234</v>
      </c>
      <c r="E98" s="211" t="s">
        <v>273</v>
      </c>
      <c r="F98" s="212" t="s">
        <v>274</v>
      </c>
      <c r="G98" s="213" t="s">
        <v>243</v>
      </c>
      <c r="H98" s="214">
        <v>100.289</v>
      </c>
      <c r="I98" s="215"/>
      <c r="J98" s="216">
        <f>ROUND(I98*H98,2)</f>
        <v>0</v>
      </c>
      <c r="K98" s="212" t="s">
        <v>238</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1028</v>
      </c>
    </row>
    <row r="99" s="2" customFormat="1" ht="24.15" customHeight="1">
      <c r="A99" s="36"/>
      <c r="B99" s="37"/>
      <c r="C99" s="210" t="s">
        <v>256</v>
      </c>
      <c r="D99" s="210" t="s">
        <v>234</v>
      </c>
      <c r="E99" s="211" t="s">
        <v>1029</v>
      </c>
      <c r="F99" s="212" t="s">
        <v>1030</v>
      </c>
      <c r="G99" s="213" t="s">
        <v>243</v>
      </c>
      <c r="H99" s="214">
        <v>100.289</v>
      </c>
      <c r="I99" s="215"/>
      <c r="J99" s="216">
        <f>ROUND(I99*H99,2)</f>
        <v>0</v>
      </c>
      <c r="K99" s="212" t="s">
        <v>238</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1031</v>
      </c>
    </row>
    <row r="100" s="2" customFormat="1" ht="24.15" customHeight="1">
      <c r="A100" s="36"/>
      <c r="B100" s="37"/>
      <c r="C100" s="210" t="s">
        <v>260</v>
      </c>
      <c r="D100" s="210" t="s">
        <v>234</v>
      </c>
      <c r="E100" s="211" t="s">
        <v>1032</v>
      </c>
      <c r="F100" s="212" t="s">
        <v>282</v>
      </c>
      <c r="G100" s="213" t="s">
        <v>243</v>
      </c>
      <c r="H100" s="214">
        <v>100.289</v>
      </c>
      <c r="I100" s="215"/>
      <c r="J100" s="216">
        <f>ROUND(I100*H100,2)</f>
        <v>0</v>
      </c>
      <c r="K100" s="212" t="s">
        <v>238</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239</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1033</v>
      </c>
    </row>
    <row r="101" s="2" customFormat="1" ht="24.15" customHeight="1">
      <c r="A101" s="36"/>
      <c r="B101" s="37"/>
      <c r="C101" s="210" t="s">
        <v>264</v>
      </c>
      <c r="D101" s="210" t="s">
        <v>234</v>
      </c>
      <c r="E101" s="211" t="s">
        <v>1034</v>
      </c>
      <c r="F101" s="212" t="s">
        <v>1035</v>
      </c>
      <c r="G101" s="213" t="s">
        <v>287</v>
      </c>
      <c r="H101" s="214">
        <v>160.46199999999999</v>
      </c>
      <c r="I101" s="215"/>
      <c r="J101" s="216">
        <f>ROUND(I101*H101,2)</f>
        <v>0</v>
      </c>
      <c r="K101" s="212" t="s">
        <v>238</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1036</v>
      </c>
    </row>
    <row r="102" s="2" customFormat="1" ht="24.15" customHeight="1">
      <c r="A102" s="36"/>
      <c r="B102" s="37"/>
      <c r="C102" s="210" t="s">
        <v>268</v>
      </c>
      <c r="D102" s="210" t="s">
        <v>234</v>
      </c>
      <c r="E102" s="211" t="s">
        <v>290</v>
      </c>
      <c r="F102" s="212" t="s">
        <v>291</v>
      </c>
      <c r="G102" s="213" t="s">
        <v>243</v>
      </c>
      <c r="H102" s="214">
        <v>12.039999999999999</v>
      </c>
      <c r="I102" s="215"/>
      <c r="J102" s="216">
        <f>ROUND(I102*H102,2)</f>
        <v>0</v>
      </c>
      <c r="K102" s="212" t="s">
        <v>238</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239</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1037</v>
      </c>
    </row>
    <row r="103" s="2" customFormat="1" ht="24.15" customHeight="1">
      <c r="A103" s="36"/>
      <c r="B103" s="37"/>
      <c r="C103" s="210" t="s">
        <v>272</v>
      </c>
      <c r="D103" s="210" t="s">
        <v>234</v>
      </c>
      <c r="E103" s="211" t="s">
        <v>1038</v>
      </c>
      <c r="F103" s="212" t="s">
        <v>1039</v>
      </c>
      <c r="G103" s="213" t="s">
        <v>237</v>
      </c>
      <c r="H103" s="214">
        <v>118.038</v>
      </c>
      <c r="I103" s="215"/>
      <c r="J103" s="216">
        <f>ROUND(I103*H103,2)</f>
        <v>0</v>
      </c>
      <c r="K103" s="212" t="s">
        <v>238</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1040</v>
      </c>
    </row>
    <row r="104" s="12" customFormat="1" ht="22.8" customHeight="1">
      <c r="A104" s="12"/>
      <c r="B104" s="194"/>
      <c r="C104" s="195"/>
      <c r="D104" s="196" t="s">
        <v>71</v>
      </c>
      <c r="E104" s="208" t="s">
        <v>81</v>
      </c>
      <c r="F104" s="208" t="s">
        <v>296</v>
      </c>
      <c r="G104" s="195"/>
      <c r="H104" s="195"/>
      <c r="I104" s="198"/>
      <c r="J104" s="209">
        <f>BK104</f>
        <v>0</v>
      </c>
      <c r="K104" s="195"/>
      <c r="L104" s="200"/>
      <c r="M104" s="201"/>
      <c r="N104" s="202"/>
      <c r="O104" s="202"/>
      <c r="P104" s="203">
        <f>SUM(P105:P109)</f>
        <v>0</v>
      </c>
      <c r="Q104" s="202"/>
      <c r="R104" s="203">
        <f>SUM(R105:R109)</f>
        <v>151.65397125600003</v>
      </c>
      <c r="S104" s="202"/>
      <c r="T104" s="204">
        <f>SUM(T105:T109)</f>
        <v>0</v>
      </c>
      <c r="U104" s="12"/>
      <c r="V104" s="12"/>
      <c r="W104" s="12"/>
      <c r="X104" s="12"/>
      <c r="Y104" s="12"/>
      <c r="Z104" s="12"/>
      <c r="AA104" s="12"/>
      <c r="AB104" s="12"/>
      <c r="AC104" s="12"/>
      <c r="AD104" s="12"/>
      <c r="AE104" s="12"/>
      <c r="AR104" s="205" t="s">
        <v>79</v>
      </c>
      <c r="AT104" s="206" t="s">
        <v>71</v>
      </c>
      <c r="AU104" s="206" t="s">
        <v>79</v>
      </c>
      <c r="AY104" s="205" t="s">
        <v>232</v>
      </c>
      <c r="BK104" s="207">
        <f>SUM(BK105:BK109)</f>
        <v>0</v>
      </c>
    </row>
    <row r="105" s="2" customFormat="1" ht="24.15" customHeight="1">
      <c r="A105" s="36"/>
      <c r="B105" s="37"/>
      <c r="C105" s="210" t="s">
        <v>276</v>
      </c>
      <c r="D105" s="210" t="s">
        <v>234</v>
      </c>
      <c r="E105" s="211" t="s">
        <v>298</v>
      </c>
      <c r="F105" s="212" t="s">
        <v>299</v>
      </c>
      <c r="G105" s="213" t="s">
        <v>237</v>
      </c>
      <c r="H105" s="214">
        <v>68.944000000000003</v>
      </c>
      <c r="I105" s="215"/>
      <c r="J105" s="216">
        <f>ROUND(I105*H105,2)</f>
        <v>0</v>
      </c>
      <c r="K105" s="212" t="s">
        <v>238</v>
      </c>
      <c r="L105" s="42"/>
      <c r="M105" s="217" t="s">
        <v>19</v>
      </c>
      <c r="N105" s="218" t="s">
        <v>43</v>
      </c>
      <c r="O105" s="82"/>
      <c r="P105" s="219">
        <f>O105*H105</f>
        <v>0</v>
      </c>
      <c r="Q105" s="219">
        <v>9.8999999999999994E-05</v>
      </c>
      <c r="R105" s="219">
        <f>Q105*H105</f>
        <v>0.0068254559999999997</v>
      </c>
      <c r="S105" s="219">
        <v>0</v>
      </c>
      <c r="T105" s="220">
        <f>S105*H105</f>
        <v>0</v>
      </c>
      <c r="U105" s="36"/>
      <c r="V105" s="36"/>
      <c r="W105" s="36"/>
      <c r="X105" s="36"/>
      <c r="Y105" s="36"/>
      <c r="Z105" s="36"/>
      <c r="AA105" s="36"/>
      <c r="AB105" s="36"/>
      <c r="AC105" s="36"/>
      <c r="AD105" s="36"/>
      <c r="AE105" s="36"/>
      <c r="AR105" s="221" t="s">
        <v>239</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239</v>
      </c>
      <c r="BM105" s="221" t="s">
        <v>1041</v>
      </c>
    </row>
    <row r="106" s="2" customFormat="1" ht="14.4" customHeight="1">
      <c r="A106" s="36"/>
      <c r="B106" s="37"/>
      <c r="C106" s="223" t="s">
        <v>280</v>
      </c>
      <c r="D106" s="223" t="s">
        <v>302</v>
      </c>
      <c r="E106" s="224" t="s">
        <v>303</v>
      </c>
      <c r="F106" s="225" t="s">
        <v>304</v>
      </c>
      <c r="G106" s="226" t="s">
        <v>237</v>
      </c>
      <c r="H106" s="227">
        <v>79.286000000000001</v>
      </c>
      <c r="I106" s="228"/>
      <c r="J106" s="229">
        <f>ROUND(I106*H106,2)</f>
        <v>0</v>
      </c>
      <c r="K106" s="225" t="s">
        <v>238</v>
      </c>
      <c r="L106" s="230"/>
      <c r="M106" s="231" t="s">
        <v>19</v>
      </c>
      <c r="N106" s="232" t="s">
        <v>43</v>
      </c>
      <c r="O106" s="82"/>
      <c r="P106" s="219">
        <f>O106*H106</f>
        <v>0</v>
      </c>
      <c r="Q106" s="219">
        <v>0.00029999999999999997</v>
      </c>
      <c r="R106" s="219">
        <f>Q106*H106</f>
        <v>0.023785799999999999</v>
      </c>
      <c r="S106" s="219">
        <v>0</v>
      </c>
      <c r="T106" s="220">
        <f>S106*H106</f>
        <v>0</v>
      </c>
      <c r="U106" s="36"/>
      <c r="V106" s="36"/>
      <c r="W106" s="36"/>
      <c r="X106" s="36"/>
      <c r="Y106" s="36"/>
      <c r="Z106" s="36"/>
      <c r="AA106" s="36"/>
      <c r="AB106" s="36"/>
      <c r="AC106" s="36"/>
      <c r="AD106" s="36"/>
      <c r="AE106" s="36"/>
      <c r="AR106" s="221" t="s">
        <v>264</v>
      </c>
      <c r="AT106" s="221" t="s">
        <v>302</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1042</v>
      </c>
    </row>
    <row r="107" s="2" customFormat="1" ht="24.15" customHeight="1">
      <c r="A107" s="36"/>
      <c r="B107" s="37"/>
      <c r="C107" s="210" t="s">
        <v>284</v>
      </c>
      <c r="D107" s="210" t="s">
        <v>234</v>
      </c>
      <c r="E107" s="211" t="s">
        <v>307</v>
      </c>
      <c r="F107" s="212" t="s">
        <v>308</v>
      </c>
      <c r="G107" s="213" t="s">
        <v>237</v>
      </c>
      <c r="H107" s="214">
        <v>36.624000000000002</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239</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239</v>
      </c>
      <c r="BM107" s="221" t="s">
        <v>1043</v>
      </c>
    </row>
    <row r="108" s="2" customFormat="1" ht="14.4" customHeight="1">
      <c r="A108" s="36"/>
      <c r="B108" s="37"/>
      <c r="C108" s="210" t="s">
        <v>289</v>
      </c>
      <c r="D108" s="210" t="s">
        <v>234</v>
      </c>
      <c r="E108" s="211" t="s">
        <v>1044</v>
      </c>
      <c r="F108" s="212" t="s">
        <v>1045</v>
      </c>
      <c r="G108" s="213" t="s">
        <v>243</v>
      </c>
      <c r="H108" s="214">
        <v>36.624000000000002</v>
      </c>
      <c r="I108" s="215"/>
      <c r="J108" s="216">
        <f>ROUND(I108*H108,2)</f>
        <v>0</v>
      </c>
      <c r="K108" s="212" t="s">
        <v>238</v>
      </c>
      <c r="L108" s="42"/>
      <c r="M108" s="217" t="s">
        <v>19</v>
      </c>
      <c r="N108" s="218" t="s">
        <v>43</v>
      </c>
      <c r="O108" s="82"/>
      <c r="P108" s="219">
        <f>O108*H108</f>
        <v>0</v>
      </c>
      <c r="Q108" s="219">
        <v>2.1600000000000001</v>
      </c>
      <c r="R108" s="219">
        <f>Q108*H108</f>
        <v>79.10784000000001</v>
      </c>
      <c r="S108" s="219">
        <v>0</v>
      </c>
      <c r="T108" s="220">
        <f>S108*H108</f>
        <v>0</v>
      </c>
      <c r="U108" s="36"/>
      <c r="V108" s="36"/>
      <c r="W108" s="36"/>
      <c r="X108" s="36"/>
      <c r="Y108" s="36"/>
      <c r="Z108" s="36"/>
      <c r="AA108" s="36"/>
      <c r="AB108" s="36"/>
      <c r="AC108" s="36"/>
      <c r="AD108" s="36"/>
      <c r="AE108" s="36"/>
      <c r="AR108" s="221" t="s">
        <v>239</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239</v>
      </c>
      <c r="BM108" s="221" t="s">
        <v>1046</v>
      </c>
    </row>
    <row r="109" s="2" customFormat="1" ht="14.4" customHeight="1">
      <c r="A109" s="36"/>
      <c r="B109" s="37"/>
      <c r="C109" s="210" t="s">
        <v>8</v>
      </c>
      <c r="D109" s="210" t="s">
        <v>234</v>
      </c>
      <c r="E109" s="211" t="s">
        <v>1047</v>
      </c>
      <c r="F109" s="212" t="s">
        <v>1048</v>
      </c>
      <c r="G109" s="213" t="s">
        <v>243</v>
      </c>
      <c r="H109" s="214">
        <v>36.624000000000002</v>
      </c>
      <c r="I109" s="215"/>
      <c r="J109" s="216">
        <f>ROUND(I109*H109,2)</f>
        <v>0</v>
      </c>
      <c r="K109" s="212" t="s">
        <v>238</v>
      </c>
      <c r="L109" s="42"/>
      <c r="M109" s="217" t="s">
        <v>19</v>
      </c>
      <c r="N109" s="218" t="s">
        <v>43</v>
      </c>
      <c r="O109" s="82"/>
      <c r="P109" s="219">
        <f>O109*H109</f>
        <v>0</v>
      </c>
      <c r="Q109" s="219">
        <v>1.98</v>
      </c>
      <c r="R109" s="219">
        <f>Q109*H109</f>
        <v>72.515520000000009</v>
      </c>
      <c r="S109" s="219">
        <v>0</v>
      </c>
      <c r="T109" s="220">
        <f>S109*H109</f>
        <v>0</v>
      </c>
      <c r="U109" s="36"/>
      <c r="V109" s="36"/>
      <c r="W109" s="36"/>
      <c r="X109" s="36"/>
      <c r="Y109" s="36"/>
      <c r="Z109" s="36"/>
      <c r="AA109" s="36"/>
      <c r="AB109" s="36"/>
      <c r="AC109" s="36"/>
      <c r="AD109" s="36"/>
      <c r="AE109" s="36"/>
      <c r="AR109" s="221" t="s">
        <v>239</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239</v>
      </c>
      <c r="BM109" s="221" t="s">
        <v>1049</v>
      </c>
    </row>
    <row r="110" s="12" customFormat="1" ht="22.8" customHeight="1">
      <c r="A110" s="12"/>
      <c r="B110" s="194"/>
      <c r="C110" s="195"/>
      <c r="D110" s="196" t="s">
        <v>71</v>
      </c>
      <c r="E110" s="208" t="s">
        <v>362</v>
      </c>
      <c r="F110" s="208" t="s">
        <v>363</v>
      </c>
      <c r="G110" s="195"/>
      <c r="H110" s="195"/>
      <c r="I110" s="198"/>
      <c r="J110" s="209">
        <f>BK110</f>
        <v>0</v>
      </c>
      <c r="K110" s="195"/>
      <c r="L110" s="200"/>
      <c r="M110" s="201"/>
      <c r="N110" s="202"/>
      <c r="O110" s="202"/>
      <c r="P110" s="203">
        <f>P111</f>
        <v>0</v>
      </c>
      <c r="Q110" s="202"/>
      <c r="R110" s="203">
        <f>R111</f>
        <v>0</v>
      </c>
      <c r="S110" s="202"/>
      <c r="T110" s="204">
        <f>T111</f>
        <v>0</v>
      </c>
      <c r="U110" s="12"/>
      <c r="V110" s="12"/>
      <c r="W110" s="12"/>
      <c r="X110" s="12"/>
      <c r="Y110" s="12"/>
      <c r="Z110" s="12"/>
      <c r="AA110" s="12"/>
      <c r="AB110" s="12"/>
      <c r="AC110" s="12"/>
      <c r="AD110" s="12"/>
      <c r="AE110" s="12"/>
      <c r="AR110" s="205" t="s">
        <v>79</v>
      </c>
      <c r="AT110" s="206" t="s">
        <v>71</v>
      </c>
      <c r="AU110" s="206" t="s">
        <v>79</v>
      </c>
      <c r="AY110" s="205" t="s">
        <v>232</v>
      </c>
      <c r="BK110" s="207">
        <f>BK111</f>
        <v>0</v>
      </c>
    </row>
    <row r="111" s="2" customFormat="1" ht="37.8" customHeight="1">
      <c r="A111" s="36"/>
      <c r="B111" s="37"/>
      <c r="C111" s="210" t="s">
        <v>297</v>
      </c>
      <c r="D111" s="210" t="s">
        <v>234</v>
      </c>
      <c r="E111" s="211" t="s">
        <v>365</v>
      </c>
      <c r="F111" s="212" t="s">
        <v>366</v>
      </c>
      <c r="G111" s="213" t="s">
        <v>287</v>
      </c>
      <c r="H111" s="214">
        <v>151.654</v>
      </c>
      <c r="I111" s="215"/>
      <c r="J111" s="216">
        <f>ROUND(I111*H111,2)</f>
        <v>0</v>
      </c>
      <c r="K111" s="212" t="s">
        <v>238</v>
      </c>
      <c r="L111" s="42"/>
      <c r="M111" s="217" t="s">
        <v>19</v>
      </c>
      <c r="N111" s="218" t="s">
        <v>43</v>
      </c>
      <c r="O111" s="82"/>
      <c r="P111" s="219">
        <f>O111*H111</f>
        <v>0</v>
      </c>
      <c r="Q111" s="219">
        <v>0</v>
      </c>
      <c r="R111" s="219">
        <f>Q111*H111</f>
        <v>0</v>
      </c>
      <c r="S111" s="219">
        <v>0</v>
      </c>
      <c r="T111" s="220">
        <f>S111*H111</f>
        <v>0</v>
      </c>
      <c r="U111" s="36"/>
      <c r="V111" s="36"/>
      <c r="W111" s="36"/>
      <c r="X111" s="36"/>
      <c r="Y111" s="36"/>
      <c r="Z111" s="36"/>
      <c r="AA111" s="36"/>
      <c r="AB111" s="36"/>
      <c r="AC111" s="36"/>
      <c r="AD111" s="36"/>
      <c r="AE111" s="36"/>
      <c r="AR111" s="221" t="s">
        <v>239</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239</v>
      </c>
      <c r="BM111" s="221" t="s">
        <v>1050</v>
      </c>
    </row>
    <row r="112" s="12" customFormat="1" ht="25.92" customHeight="1">
      <c r="A112" s="12"/>
      <c r="B112" s="194"/>
      <c r="C112" s="195"/>
      <c r="D112" s="196" t="s">
        <v>71</v>
      </c>
      <c r="E112" s="197" t="s">
        <v>368</v>
      </c>
      <c r="F112" s="197" t="s">
        <v>369</v>
      </c>
      <c r="G112" s="195"/>
      <c r="H112" s="195"/>
      <c r="I112" s="198"/>
      <c r="J112" s="199">
        <f>BK112</f>
        <v>0</v>
      </c>
      <c r="K112" s="195"/>
      <c r="L112" s="200"/>
      <c r="M112" s="201"/>
      <c r="N112" s="202"/>
      <c r="O112" s="202"/>
      <c r="P112" s="203">
        <f>P113</f>
        <v>0</v>
      </c>
      <c r="Q112" s="202"/>
      <c r="R112" s="203">
        <f>R113</f>
        <v>0.14710799999999999</v>
      </c>
      <c r="S112" s="202"/>
      <c r="T112" s="204">
        <f>T113</f>
        <v>0</v>
      </c>
      <c r="U112" s="12"/>
      <c r="V112" s="12"/>
      <c r="W112" s="12"/>
      <c r="X112" s="12"/>
      <c r="Y112" s="12"/>
      <c r="Z112" s="12"/>
      <c r="AA112" s="12"/>
      <c r="AB112" s="12"/>
      <c r="AC112" s="12"/>
      <c r="AD112" s="12"/>
      <c r="AE112" s="12"/>
      <c r="AR112" s="205" t="s">
        <v>81</v>
      </c>
      <c r="AT112" s="206" t="s">
        <v>71</v>
      </c>
      <c r="AU112" s="206" t="s">
        <v>72</v>
      </c>
      <c r="AY112" s="205" t="s">
        <v>232</v>
      </c>
      <c r="BK112" s="207">
        <f>BK113</f>
        <v>0</v>
      </c>
    </row>
    <row r="113" s="12" customFormat="1" ht="22.8" customHeight="1">
      <c r="A113" s="12"/>
      <c r="B113" s="194"/>
      <c r="C113" s="195"/>
      <c r="D113" s="196" t="s">
        <v>71</v>
      </c>
      <c r="E113" s="208" t="s">
        <v>370</v>
      </c>
      <c r="F113" s="208" t="s">
        <v>371</v>
      </c>
      <c r="G113" s="195"/>
      <c r="H113" s="195"/>
      <c r="I113" s="198"/>
      <c r="J113" s="209">
        <f>BK113</f>
        <v>0</v>
      </c>
      <c r="K113" s="195"/>
      <c r="L113" s="200"/>
      <c r="M113" s="201"/>
      <c r="N113" s="202"/>
      <c r="O113" s="202"/>
      <c r="P113" s="203">
        <f>SUM(P114:P120)</f>
        <v>0</v>
      </c>
      <c r="Q113" s="202"/>
      <c r="R113" s="203">
        <f>SUM(R114:R120)</f>
        <v>0.14710799999999999</v>
      </c>
      <c r="S113" s="202"/>
      <c r="T113" s="204">
        <f>SUM(T114:T120)</f>
        <v>0</v>
      </c>
      <c r="U113" s="12"/>
      <c r="V113" s="12"/>
      <c r="W113" s="12"/>
      <c r="X113" s="12"/>
      <c r="Y113" s="12"/>
      <c r="Z113" s="12"/>
      <c r="AA113" s="12"/>
      <c r="AB113" s="12"/>
      <c r="AC113" s="12"/>
      <c r="AD113" s="12"/>
      <c r="AE113" s="12"/>
      <c r="AR113" s="205" t="s">
        <v>81</v>
      </c>
      <c r="AT113" s="206" t="s">
        <v>71</v>
      </c>
      <c r="AU113" s="206" t="s">
        <v>79</v>
      </c>
      <c r="AY113" s="205" t="s">
        <v>232</v>
      </c>
      <c r="BK113" s="207">
        <f>SUM(BK114:BK120)</f>
        <v>0</v>
      </c>
    </row>
    <row r="114" s="2" customFormat="1" ht="14.4" customHeight="1">
      <c r="A114" s="36"/>
      <c r="B114" s="37"/>
      <c r="C114" s="210" t="s">
        <v>301</v>
      </c>
      <c r="D114" s="210" t="s">
        <v>234</v>
      </c>
      <c r="E114" s="211" t="s">
        <v>1051</v>
      </c>
      <c r="F114" s="212" t="s">
        <v>1052</v>
      </c>
      <c r="G114" s="213" t="s">
        <v>237</v>
      </c>
      <c r="H114" s="214">
        <v>32.32</v>
      </c>
      <c r="I114" s="215"/>
      <c r="J114" s="216">
        <f>ROUND(I114*H114,2)</f>
        <v>0</v>
      </c>
      <c r="K114" s="212" t="s">
        <v>238</v>
      </c>
      <c r="L114" s="42"/>
      <c r="M114" s="217" t="s">
        <v>19</v>
      </c>
      <c r="N114" s="218"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297</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297</v>
      </c>
      <c r="BM114" s="221" t="s">
        <v>1053</v>
      </c>
    </row>
    <row r="115" s="2" customFormat="1" ht="14.4" customHeight="1">
      <c r="A115" s="36"/>
      <c r="B115" s="37"/>
      <c r="C115" s="223" t="s">
        <v>306</v>
      </c>
      <c r="D115" s="223" t="s">
        <v>302</v>
      </c>
      <c r="E115" s="224" t="s">
        <v>1054</v>
      </c>
      <c r="F115" s="225" t="s">
        <v>1055</v>
      </c>
      <c r="G115" s="226" t="s">
        <v>287</v>
      </c>
      <c r="H115" s="227">
        <v>0.014999999999999999</v>
      </c>
      <c r="I115" s="228"/>
      <c r="J115" s="229">
        <f>ROUND(I115*H115,2)</f>
        <v>0</v>
      </c>
      <c r="K115" s="225" t="s">
        <v>238</v>
      </c>
      <c r="L115" s="230"/>
      <c r="M115" s="231" t="s">
        <v>19</v>
      </c>
      <c r="N115" s="232" t="s">
        <v>43</v>
      </c>
      <c r="O115" s="82"/>
      <c r="P115" s="219">
        <f>O115*H115</f>
        <v>0</v>
      </c>
      <c r="Q115" s="219">
        <v>1</v>
      </c>
      <c r="R115" s="219">
        <f>Q115*H115</f>
        <v>0.014999999999999999</v>
      </c>
      <c r="S115" s="219">
        <v>0</v>
      </c>
      <c r="T115" s="220">
        <f>S115*H115</f>
        <v>0</v>
      </c>
      <c r="U115" s="36"/>
      <c r="V115" s="36"/>
      <c r="W115" s="36"/>
      <c r="X115" s="36"/>
      <c r="Y115" s="36"/>
      <c r="Z115" s="36"/>
      <c r="AA115" s="36"/>
      <c r="AB115" s="36"/>
      <c r="AC115" s="36"/>
      <c r="AD115" s="36"/>
      <c r="AE115" s="36"/>
      <c r="AR115" s="221" t="s">
        <v>364</v>
      </c>
      <c r="AT115" s="221" t="s">
        <v>302</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297</v>
      </c>
      <c r="BM115" s="221" t="s">
        <v>1056</v>
      </c>
    </row>
    <row r="116" s="2" customFormat="1" ht="24.15" customHeight="1">
      <c r="A116" s="36"/>
      <c r="B116" s="37"/>
      <c r="C116" s="210" t="s">
        <v>310</v>
      </c>
      <c r="D116" s="210" t="s">
        <v>234</v>
      </c>
      <c r="E116" s="211" t="s">
        <v>402</v>
      </c>
      <c r="F116" s="212" t="s">
        <v>403</v>
      </c>
      <c r="G116" s="213" t="s">
        <v>237</v>
      </c>
      <c r="H116" s="214">
        <v>32.32</v>
      </c>
      <c r="I116" s="215"/>
      <c r="J116" s="216">
        <f>ROUND(I116*H116,2)</f>
        <v>0</v>
      </c>
      <c r="K116" s="212" t="s">
        <v>238</v>
      </c>
      <c r="L116" s="42"/>
      <c r="M116" s="217" t="s">
        <v>19</v>
      </c>
      <c r="N116" s="218" t="s">
        <v>43</v>
      </c>
      <c r="O116" s="82"/>
      <c r="P116" s="219">
        <f>O116*H116</f>
        <v>0</v>
      </c>
      <c r="Q116" s="219">
        <v>0.00079750000000000003</v>
      </c>
      <c r="R116" s="219">
        <f>Q116*H116</f>
        <v>0.025775200000000002</v>
      </c>
      <c r="S116" s="219">
        <v>0</v>
      </c>
      <c r="T116" s="220">
        <f>S116*H116</f>
        <v>0</v>
      </c>
      <c r="U116" s="36"/>
      <c r="V116" s="36"/>
      <c r="W116" s="36"/>
      <c r="X116" s="36"/>
      <c r="Y116" s="36"/>
      <c r="Z116" s="36"/>
      <c r="AA116" s="36"/>
      <c r="AB116" s="36"/>
      <c r="AC116" s="36"/>
      <c r="AD116" s="36"/>
      <c r="AE116" s="36"/>
      <c r="AR116" s="221" t="s">
        <v>297</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297</v>
      </c>
      <c r="BM116" s="221" t="s">
        <v>1057</v>
      </c>
    </row>
    <row r="117" s="2" customFormat="1" ht="24.15" customHeight="1">
      <c r="A117" s="36"/>
      <c r="B117" s="37"/>
      <c r="C117" s="210" t="s">
        <v>314</v>
      </c>
      <c r="D117" s="210" t="s">
        <v>234</v>
      </c>
      <c r="E117" s="211" t="s">
        <v>1058</v>
      </c>
      <c r="F117" s="212" t="s">
        <v>1059</v>
      </c>
      <c r="G117" s="213" t="s">
        <v>237</v>
      </c>
      <c r="H117" s="214">
        <v>32.32</v>
      </c>
      <c r="I117" s="215"/>
      <c r="J117" s="216">
        <f>ROUND(I117*H117,2)</f>
        <v>0</v>
      </c>
      <c r="K117" s="212" t="s">
        <v>238</v>
      </c>
      <c r="L117" s="42"/>
      <c r="M117" s="217" t="s">
        <v>19</v>
      </c>
      <c r="N117" s="218" t="s">
        <v>43</v>
      </c>
      <c r="O117" s="82"/>
      <c r="P117" s="219">
        <f>O117*H117</f>
        <v>0</v>
      </c>
      <c r="Q117" s="219">
        <v>0.00076999999999999996</v>
      </c>
      <c r="R117" s="219">
        <f>Q117*H117</f>
        <v>0.024886399999999999</v>
      </c>
      <c r="S117" s="219">
        <v>0</v>
      </c>
      <c r="T117" s="220">
        <f>S117*H117</f>
        <v>0</v>
      </c>
      <c r="U117" s="36"/>
      <c r="V117" s="36"/>
      <c r="W117" s="36"/>
      <c r="X117" s="36"/>
      <c r="Y117" s="36"/>
      <c r="Z117" s="36"/>
      <c r="AA117" s="36"/>
      <c r="AB117" s="36"/>
      <c r="AC117" s="36"/>
      <c r="AD117" s="36"/>
      <c r="AE117" s="36"/>
      <c r="AR117" s="221" t="s">
        <v>297</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297</v>
      </c>
      <c r="BM117" s="221" t="s">
        <v>1060</v>
      </c>
    </row>
    <row r="118" s="2" customFormat="1" ht="14.4" customHeight="1">
      <c r="A118" s="36"/>
      <c r="B118" s="37"/>
      <c r="C118" s="223" t="s">
        <v>7</v>
      </c>
      <c r="D118" s="223" t="s">
        <v>302</v>
      </c>
      <c r="E118" s="224" t="s">
        <v>1061</v>
      </c>
      <c r="F118" s="225" t="s">
        <v>1062</v>
      </c>
      <c r="G118" s="226" t="s">
        <v>237</v>
      </c>
      <c r="H118" s="227">
        <v>38.783999999999999</v>
      </c>
      <c r="I118" s="228"/>
      <c r="J118" s="229">
        <f>ROUND(I118*H118,2)</f>
        <v>0</v>
      </c>
      <c r="K118" s="225" t="s">
        <v>238</v>
      </c>
      <c r="L118" s="230"/>
      <c r="M118" s="231" t="s">
        <v>19</v>
      </c>
      <c r="N118" s="232" t="s">
        <v>43</v>
      </c>
      <c r="O118" s="82"/>
      <c r="P118" s="219">
        <f>O118*H118</f>
        <v>0</v>
      </c>
      <c r="Q118" s="219">
        <v>0.0020999999999999999</v>
      </c>
      <c r="R118" s="219">
        <f>Q118*H118</f>
        <v>0.081446399999999988</v>
      </c>
      <c r="S118" s="219">
        <v>0</v>
      </c>
      <c r="T118" s="220">
        <f>S118*H118</f>
        <v>0</v>
      </c>
      <c r="U118" s="36"/>
      <c r="V118" s="36"/>
      <c r="W118" s="36"/>
      <c r="X118" s="36"/>
      <c r="Y118" s="36"/>
      <c r="Z118" s="36"/>
      <c r="AA118" s="36"/>
      <c r="AB118" s="36"/>
      <c r="AC118" s="36"/>
      <c r="AD118" s="36"/>
      <c r="AE118" s="36"/>
      <c r="AR118" s="221" t="s">
        <v>364</v>
      </c>
      <c r="AT118" s="221" t="s">
        <v>302</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297</v>
      </c>
      <c r="BM118" s="221" t="s">
        <v>1063</v>
      </c>
    </row>
    <row r="119" s="2" customFormat="1" ht="24.15" customHeight="1">
      <c r="A119" s="36"/>
      <c r="B119" s="37"/>
      <c r="C119" s="210" t="s">
        <v>321</v>
      </c>
      <c r="D119" s="210" t="s">
        <v>234</v>
      </c>
      <c r="E119" s="211" t="s">
        <v>415</v>
      </c>
      <c r="F119" s="212" t="s">
        <v>416</v>
      </c>
      <c r="G119" s="213" t="s">
        <v>287</v>
      </c>
      <c r="H119" s="214">
        <v>0.14699999999999999</v>
      </c>
      <c r="I119" s="215"/>
      <c r="J119" s="216">
        <f>ROUND(I119*H119,2)</f>
        <v>0</v>
      </c>
      <c r="K119" s="212" t="s">
        <v>238</v>
      </c>
      <c r="L119" s="42"/>
      <c r="M119" s="217" t="s">
        <v>19</v>
      </c>
      <c r="N119" s="218" t="s">
        <v>43</v>
      </c>
      <c r="O119" s="82"/>
      <c r="P119" s="219">
        <f>O119*H119</f>
        <v>0</v>
      </c>
      <c r="Q119" s="219">
        <v>0</v>
      </c>
      <c r="R119" s="219">
        <f>Q119*H119</f>
        <v>0</v>
      </c>
      <c r="S119" s="219">
        <v>0</v>
      </c>
      <c r="T119" s="220">
        <f>S119*H119</f>
        <v>0</v>
      </c>
      <c r="U119" s="36"/>
      <c r="V119" s="36"/>
      <c r="W119" s="36"/>
      <c r="X119" s="36"/>
      <c r="Y119" s="36"/>
      <c r="Z119" s="36"/>
      <c r="AA119" s="36"/>
      <c r="AB119" s="36"/>
      <c r="AC119" s="36"/>
      <c r="AD119" s="36"/>
      <c r="AE119" s="36"/>
      <c r="AR119" s="221" t="s">
        <v>297</v>
      </c>
      <c r="AT119" s="221" t="s">
        <v>234</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297</v>
      </c>
      <c r="BM119" s="221" t="s">
        <v>1064</v>
      </c>
    </row>
    <row r="120" s="2" customFormat="1" ht="24.15" customHeight="1">
      <c r="A120" s="36"/>
      <c r="B120" s="37"/>
      <c r="C120" s="210" t="s">
        <v>325</v>
      </c>
      <c r="D120" s="210" t="s">
        <v>234</v>
      </c>
      <c r="E120" s="211" t="s">
        <v>419</v>
      </c>
      <c r="F120" s="212" t="s">
        <v>420</v>
      </c>
      <c r="G120" s="213" t="s">
        <v>287</v>
      </c>
      <c r="H120" s="214">
        <v>0.14699999999999999</v>
      </c>
      <c r="I120" s="215"/>
      <c r="J120" s="216">
        <f>ROUND(I120*H120,2)</f>
        <v>0</v>
      </c>
      <c r="K120" s="212" t="s">
        <v>238</v>
      </c>
      <c r="L120" s="42"/>
      <c r="M120" s="233" t="s">
        <v>19</v>
      </c>
      <c r="N120" s="234" t="s">
        <v>43</v>
      </c>
      <c r="O120" s="235"/>
      <c r="P120" s="236">
        <f>O120*H120</f>
        <v>0</v>
      </c>
      <c r="Q120" s="236">
        <v>0</v>
      </c>
      <c r="R120" s="236">
        <f>Q120*H120</f>
        <v>0</v>
      </c>
      <c r="S120" s="236">
        <v>0</v>
      </c>
      <c r="T120" s="237">
        <f>S120*H120</f>
        <v>0</v>
      </c>
      <c r="U120" s="36"/>
      <c r="V120" s="36"/>
      <c r="W120" s="36"/>
      <c r="X120" s="36"/>
      <c r="Y120" s="36"/>
      <c r="Z120" s="36"/>
      <c r="AA120" s="36"/>
      <c r="AB120" s="36"/>
      <c r="AC120" s="36"/>
      <c r="AD120" s="36"/>
      <c r="AE120" s="36"/>
      <c r="AR120" s="221" t="s">
        <v>297</v>
      </c>
      <c r="AT120" s="221" t="s">
        <v>234</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297</v>
      </c>
      <c r="BM120" s="221" t="s">
        <v>1065</v>
      </c>
    </row>
    <row r="121" s="2" customFormat="1" ht="6.96" customHeight="1">
      <c r="A121" s="36"/>
      <c r="B121" s="57"/>
      <c r="C121" s="58"/>
      <c r="D121" s="58"/>
      <c r="E121" s="58"/>
      <c r="F121" s="58"/>
      <c r="G121" s="58"/>
      <c r="H121" s="58"/>
      <c r="I121" s="58"/>
      <c r="J121" s="58"/>
      <c r="K121" s="58"/>
      <c r="L121" s="42"/>
      <c r="M121" s="36"/>
      <c r="O121" s="36"/>
      <c r="P121" s="36"/>
      <c r="Q121" s="36"/>
      <c r="R121" s="36"/>
      <c r="S121" s="36"/>
      <c r="T121" s="36"/>
      <c r="U121" s="36"/>
      <c r="V121" s="36"/>
      <c r="W121" s="36"/>
      <c r="X121" s="36"/>
      <c r="Y121" s="36"/>
      <c r="Z121" s="36"/>
      <c r="AA121" s="36"/>
      <c r="AB121" s="36"/>
      <c r="AC121" s="36"/>
      <c r="AD121" s="36"/>
      <c r="AE121" s="36"/>
    </row>
  </sheetData>
  <sheetProtection sheet="1" autoFilter="0" formatColumns="0" formatRows="0" objects="1" scenarios="1" spinCount="100000" saltValue="nD+KpnyDz8083ni6fdWUUdD7kjX8Iz8/14Fc09b+oVjFfqHml7i03gjHhdA0yqJHyVGUhnVGp8CN4zTFc2VZVQ==" hashValue="Zgr+7wiwUQAA/AJgwDwnStXmvfL8nfH++YrU9oiQVgQjkXAinDf+kSqfMjbZQEmqGN8v/rAQAZitszeEWXOpjw==" algorithmName="SHA-512" password="CC35"/>
  <autoFilter ref="C90:K120"/>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127</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1019</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1066</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ROUND(J87,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ROUND((SUM(BE87:BE150)),  2)</f>
        <v>0</v>
      </c>
      <c r="G35" s="36"/>
      <c r="H35" s="36"/>
      <c r="I35" s="155">
        <v>0.20999999999999999</v>
      </c>
      <c r="J35" s="154">
        <f>ROUND(((SUM(BE87:BE150))*I35),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ROUND((SUM(BF87:BF150)),  2)</f>
        <v>0</v>
      </c>
      <c r="G36" s="36"/>
      <c r="H36" s="36"/>
      <c r="I36" s="155">
        <v>0.14999999999999999</v>
      </c>
      <c r="J36" s="154">
        <f>ROUND(((SUM(BF87:BF150))*I36),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ROUND((SUM(BG87:BG150)),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ROUND((SUM(BH87:BH150)),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ROUND((SUM(BI87:BI150)),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1019</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2020-076-02-02 - SO-02 - Trafostanice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J87</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1067</v>
      </c>
      <c r="E64" s="175"/>
      <c r="F64" s="175"/>
      <c r="G64" s="175"/>
      <c r="H64" s="175"/>
      <c r="I64" s="175"/>
      <c r="J64" s="176">
        <f>J88</f>
        <v>0</v>
      </c>
      <c r="K64" s="173"/>
      <c r="L64" s="177"/>
      <c r="S64" s="9"/>
      <c r="T64" s="9"/>
      <c r="U64" s="9"/>
      <c r="V64" s="9"/>
      <c r="W64" s="9"/>
      <c r="X64" s="9"/>
      <c r="Y64" s="9"/>
      <c r="Z64" s="9"/>
      <c r="AA64" s="9"/>
      <c r="AB64" s="9"/>
      <c r="AC64" s="9"/>
      <c r="AD64" s="9"/>
      <c r="AE64" s="9"/>
    </row>
    <row r="65" s="9" customFormat="1" ht="24.96" customHeight="1">
      <c r="A65" s="9"/>
      <c r="B65" s="172"/>
      <c r="C65" s="173"/>
      <c r="D65" s="174" t="s">
        <v>1068</v>
      </c>
      <c r="E65" s="175"/>
      <c r="F65" s="175"/>
      <c r="G65" s="175"/>
      <c r="H65" s="175"/>
      <c r="I65" s="175"/>
      <c r="J65" s="176">
        <f>J111</f>
        <v>0</v>
      </c>
      <c r="K65" s="173"/>
      <c r="L65" s="177"/>
      <c r="S65" s="9"/>
      <c r="T65" s="9"/>
      <c r="U65" s="9"/>
      <c r="V65" s="9"/>
      <c r="W65" s="9"/>
      <c r="X65" s="9"/>
      <c r="Y65" s="9"/>
      <c r="Z65" s="9"/>
      <c r="AA65" s="9"/>
      <c r="AB65" s="9"/>
      <c r="AC65" s="9"/>
      <c r="AD65" s="9"/>
      <c r="AE65" s="9"/>
    </row>
    <row r="66" s="2" customFormat="1" ht="21.84" customHeight="1">
      <c r="A66" s="36"/>
      <c r="B66" s="37"/>
      <c r="C66" s="38"/>
      <c r="D66" s="38"/>
      <c r="E66" s="38"/>
      <c r="F66" s="38"/>
      <c r="G66" s="38"/>
      <c r="H66" s="38"/>
      <c r="I66" s="38"/>
      <c r="J66" s="38"/>
      <c r="K66" s="38"/>
      <c r="L66" s="142"/>
      <c r="S66" s="36"/>
      <c r="T66" s="36"/>
      <c r="U66" s="36"/>
      <c r="V66" s="36"/>
      <c r="W66" s="36"/>
      <c r="X66" s="36"/>
      <c r="Y66" s="36"/>
      <c r="Z66" s="36"/>
      <c r="AA66" s="36"/>
      <c r="AB66" s="36"/>
      <c r="AC66" s="36"/>
      <c r="AD66" s="36"/>
      <c r="AE66" s="36"/>
    </row>
    <row r="67" s="2" customFormat="1" ht="6.96" customHeight="1">
      <c r="A67" s="36"/>
      <c r="B67" s="57"/>
      <c r="C67" s="58"/>
      <c r="D67" s="58"/>
      <c r="E67" s="58"/>
      <c r="F67" s="58"/>
      <c r="G67" s="58"/>
      <c r="H67" s="58"/>
      <c r="I67" s="58"/>
      <c r="J67" s="58"/>
      <c r="K67" s="58"/>
      <c r="L67" s="142"/>
      <c r="S67" s="36"/>
      <c r="T67" s="36"/>
      <c r="U67" s="36"/>
      <c r="V67" s="36"/>
      <c r="W67" s="36"/>
      <c r="X67" s="36"/>
      <c r="Y67" s="36"/>
      <c r="Z67" s="36"/>
      <c r="AA67" s="36"/>
      <c r="AB67" s="36"/>
      <c r="AC67" s="36"/>
      <c r="AD67" s="36"/>
      <c r="AE67" s="36"/>
    </row>
    <row r="71" s="2" customFormat="1" ht="6.96" customHeight="1">
      <c r="A71" s="36"/>
      <c r="B71" s="59"/>
      <c r="C71" s="60"/>
      <c r="D71" s="60"/>
      <c r="E71" s="60"/>
      <c r="F71" s="60"/>
      <c r="G71" s="60"/>
      <c r="H71" s="60"/>
      <c r="I71" s="60"/>
      <c r="J71" s="60"/>
      <c r="K71" s="60"/>
      <c r="L71" s="142"/>
      <c r="S71" s="36"/>
      <c r="T71" s="36"/>
      <c r="U71" s="36"/>
      <c r="V71" s="36"/>
      <c r="W71" s="36"/>
      <c r="X71" s="36"/>
      <c r="Y71" s="36"/>
      <c r="Z71" s="36"/>
      <c r="AA71" s="36"/>
      <c r="AB71" s="36"/>
      <c r="AC71" s="36"/>
      <c r="AD71" s="36"/>
      <c r="AE71" s="36"/>
    </row>
    <row r="72" s="2" customFormat="1" ht="24.96" customHeight="1">
      <c r="A72" s="36"/>
      <c r="B72" s="37"/>
      <c r="C72" s="21" t="s">
        <v>217</v>
      </c>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12" customHeight="1">
      <c r="A74" s="36"/>
      <c r="B74" s="37"/>
      <c r="C74" s="30" t="s">
        <v>16</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6.5" customHeight="1">
      <c r="A75" s="36"/>
      <c r="B75" s="37"/>
      <c r="C75" s="38"/>
      <c r="D75" s="38"/>
      <c r="E75" s="167" t="str">
        <f>E7</f>
        <v>Školní sklad FLD, trafostanice</v>
      </c>
      <c r="F75" s="30"/>
      <c r="G75" s="30"/>
      <c r="H75" s="30"/>
      <c r="I75" s="38"/>
      <c r="J75" s="38"/>
      <c r="K75" s="38"/>
      <c r="L75" s="142"/>
      <c r="S75" s="36"/>
      <c r="T75" s="36"/>
      <c r="U75" s="36"/>
      <c r="V75" s="36"/>
      <c r="W75" s="36"/>
      <c r="X75" s="36"/>
      <c r="Y75" s="36"/>
      <c r="Z75" s="36"/>
      <c r="AA75" s="36"/>
      <c r="AB75" s="36"/>
      <c r="AC75" s="36"/>
      <c r="AD75" s="36"/>
      <c r="AE75" s="36"/>
    </row>
    <row r="76" s="1" customFormat="1" ht="12" customHeight="1">
      <c r="B76" s="19"/>
      <c r="C76" s="30" t="s">
        <v>201</v>
      </c>
      <c r="D76" s="20"/>
      <c r="E76" s="20"/>
      <c r="F76" s="20"/>
      <c r="G76" s="20"/>
      <c r="H76" s="20"/>
      <c r="I76" s="20"/>
      <c r="J76" s="20"/>
      <c r="K76" s="20"/>
      <c r="L76" s="18"/>
    </row>
    <row r="77" s="2" customFormat="1" ht="16.5" customHeight="1">
      <c r="A77" s="36"/>
      <c r="B77" s="37"/>
      <c r="C77" s="38"/>
      <c r="D77" s="38"/>
      <c r="E77" s="167" t="s">
        <v>1019</v>
      </c>
      <c r="F77" s="38"/>
      <c r="G77" s="38"/>
      <c r="H77" s="38"/>
      <c r="I77" s="38"/>
      <c r="J77" s="38"/>
      <c r="K77" s="38"/>
      <c r="L77" s="142"/>
      <c r="S77" s="36"/>
      <c r="T77" s="36"/>
      <c r="U77" s="36"/>
      <c r="V77" s="36"/>
      <c r="W77" s="36"/>
      <c r="X77" s="36"/>
      <c r="Y77" s="36"/>
      <c r="Z77" s="36"/>
      <c r="AA77" s="36"/>
      <c r="AB77" s="36"/>
      <c r="AC77" s="36"/>
      <c r="AD77" s="36"/>
      <c r="AE77" s="36"/>
    </row>
    <row r="78" s="2" customFormat="1" ht="12" customHeight="1">
      <c r="A78" s="36"/>
      <c r="B78" s="37"/>
      <c r="C78" s="30" t="s">
        <v>203</v>
      </c>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6.5" customHeight="1">
      <c r="A79" s="36"/>
      <c r="B79" s="37"/>
      <c r="C79" s="38"/>
      <c r="D79" s="38"/>
      <c r="E79" s="67" t="str">
        <f>E11</f>
        <v xml:space="preserve">2020-076-02-02 - SO-02 - Trafostanice   </v>
      </c>
      <c r="F79" s="38"/>
      <c r="G79" s="38"/>
      <c r="H79" s="38"/>
      <c r="I79" s="38"/>
      <c r="J79" s="38"/>
      <c r="K79" s="38"/>
      <c r="L79" s="14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2" customHeight="1">
      <c r="A81" s="36"/>
      <c r="B81" s="37"/>
      <c r="C81" s="30" t="s">
        <v>21</v>
      </c>
      <c r="D81" s="38"/>
      <c r="E81" s="38"/>
      <c r="F81" s="25" t="str">
        <f>F14</f>
        <v>Kamýcká 1176, Praha 6</v>
      </c>
      <c r="G81" s="38"/>
      <c r="H81" s="38"/>
      <c r="I81" s="30" t="s">
        <v>23</v>
      </c>
      <c r="J81" s="70" t="str">
        <f>IF(J14="","",J14)</f>
        <v>16. 10. 2020</v>
      </c>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40.05" customHeight="1">
      <c r="A83" s="36"/>
      <c r="B83" s="37"/>
      <c r="C83" s="30" t="s">
        <v>25</v>
      </c>
      <c r="D83" s="38"/>
      <c r="E83" s="38"/>
      <c r="F83" s="25" t="str">
        <f>E17</f>
        <v>ČZU v Praze, Kamýcká 1176, Praha 6</v>
      </c>
      <c r="G83" s="38"/>
      <c r="H83" s="38"/>
      <c r="I83" s="30" t="s">
        <v>31</v>
      </c>
      <c r="J83" s="34" t="str">
        <f>E23</f>
        <v>Ing. Vladimír Čapka, Gerstnerova 5/658, Praha 7</v>
      </c>
      <c r="K83" s="38"/>
      <c r="L83" s="142"/>
      <c r="S83" s="36"/>
      <c r="T83" s="36"/>
      <c r="U83" s="36"/>
      <c r="V83" s="36"/>
      <c r="W83" s="36"/>
      <c r="X83" s="36"/>
      <c r="Y83" s="36"/>
      <c r="Z83" s="36"/>
      <c r="AA83" s="36"/>
      <c r="AB83" s="36"/>
      <c r="AC83" s="36"/>
      <c r="AD83" s="36"/>
      <c r="AE83" s="36"/>
    </row>
    <row r="84" s="2" customFormat="1" ht="25.65" customHeight="1">
      <c r="A84" s="36"/>
      <c r="B84" s="37"/>
      <c r="C84" s="30" t="s">
        <v>29</v>
      </c>
      <c r="D84" s="38"/>
      <c r="E84" s="38"/>
      <c r="F84" s="25" t="str">
        <f>IF(E20="","",E20)</f>
        <v>Vyplň údaj</v>
      </c>
      <c r="G84" s="38"/>
      <c r="H84" s="38"/>
      <c r="I84" s="30" t="s">
        <v>34</v>
      </c>
      <c r="J84" s="34" t="str">
        <f>E26</f>
        <v>Ing. Dana Mlejnková</v>
      </c>
      <c r="K84" s="38"/>
      <c r="L84" s="142"/>
      <c r="S84" s="36"/>
      <c r="T84" s="36"/>
      <c r="U84" s="36"/>
      <c r="V84" s="36"/>
      <c r="W84" s="36"/>
      <c r="X84" s="36"/>
      <c r="Y84" s="36"/>
      <c r="Z84" s="36"/>
      <c r="AA84" s="36"/>
      <c r="AB84" s="36"/>
      <c r="AC84" s="36"/>
      <c r="AD84" s="36"/>
      <c r="AE84" s="36"/>
    </row>
    <row r="85" s="2" customFormat="1" ht="10.32" customHeight="1">
      <c r="A85" s="36"/>
      <c r="B85" s="37"/>
      <c r="C85" s="38"/>
      <c r="D85" s="38"/>
      <c r="E85" s="38"/>
      <c r="F85" s="38"/>
      <c r="G85" s="38"/>
      <c r="H85" s="38"/>
      <c r="I85" s="38"/>
      <c r="J85" s="38"/>
      <c r="K85" s="38"/>
      <c r="L85" s="142"/>
      <c r="S85" s="36"/>
      <c r="T85" s="36"/>
      <c r="U85" s="36"/>
      <c r="V85" s="36"/>
      <c r="W85" s="36"/>
      <c r="X85" s="36"/>
      <c r="Y85" s="36"/>
      <c r="Z85" s="36"/>
      <c r="AA85" s="36"/>
      <c r="AB85" s="36"/>
      <c r="AC85" s="36"/>
      <c r="AD85" s="36"/>
      <c r="AE85" s="36"/>
    </row>
    <row r="86" s="11" customFormat="1" ht="29.28" customHeight="1">
      <c r="A86" s="183"/>
      <c r="B86" s="184"/>
      <c r="C86" s="185" t="s">
        <v>218</v>
      </c>
      <c r="D86" s="186" t="s">
        <v>57</v>
      </c>
      <c r="E86" s="186" t="s">
        <v>53</v>
      </c>
      <c r="F86" s="186" t="s">
        <v>54</v>
      </c>
      <c r="G86" s="186" t="s">
        <v>219</v>
      </c>
      <c r="H86" s="186" t="s">
        <v>220</v>
      </c>
      <c r="I86" s="186" t="s">
        <v>221</v>
      </c>
      <c r="J86" s="186" t="s">
        <v>208</v>
      </c>
      <c r="K86" s="187" t="s">
        <v>222</v>
      </c>
      <c r="L86" s="188"/>
      <c r="M86" s="90" t="s">
        <v>19</v>
      </c>
      <c r="N86" s="91" t="s">
        <v>42</v>
      </c>
      <c r="O86" s="91" t="s">
        <v>223</v>
      </c>
      <c r="P86" s="91" t="s">
        <v>224</v>
      </c>
      <c r="Q86" s="91" t="s">
        <v>225</v>
      </c>
      <c r="R86" s="91" t="s">
        <v>226</v>
      </c>
      <c r="S86" s="91" t="s">
        <v>227</v>
      </c>
      <c r="T86" s="92" t="s">
        <v>228</v>
      </c>
      <c r="U86" s="183"/>
      <c r="V86" s="183"/>
      <c r="W86" s="183"/>
      <c r="X86" s="183"/>
      <c r="Y86" s="183"/>
      <c r="Z86" s="183"/>
      <c r="AA86" s="183"/>
      <c r="AB86" s="183"/>
      <c r="AC86" s="183"/>
      <c r="AD86" s="183"/>
      <c r="AE86" s="183"/>
    </row>
    <row r="87" s="2" customFormat="1" ht="22.8" customHeight="1">
      <c r="A87" s="36"/>
      <c r="B87" s="37"/>
      <c r="C87" s="97" t="s">
        <v>229</v>
      </c>
      <c r="D87" s="38"/>
      <c r="E87" s="38"/>
      <c r="F87" s="38"/>
      <c r="G87" s="38"/>
      <c r="H87" s="38"/>
      <c r="I87" s="38"/>
      <c r="J87" s="189">
        <f>BK87</f>
        <v>0</v>
      </c>
      <c r="K87" s="38"/>
      <c r="L87" s="42"/>
      <c r="M87" s="93"/>
      <c r="N87" s="190"/>
      <c r="O87" s="94"/>
      <c r="P87" s="191">
        <f>P88+P111</f>
        <v>0</v>
      </c>
      <c r="Q87" s="94"/>
      <c r="R87" s="191">
        <f>R88+R111</f>
        <v>0</v>
      </c>
      <c r="S87" s="94"/>
      <c r="T87" s="192">
        <f>T88+T111</f>
        <v>0</v>
      </c>
      <c r="U87" s="36"/>
      <c r="V87" s="36"/>
      <c r="W87" s="36"/>
      <c r="X87" s="36"/>
      <c r="Y87" s="36"/>
      <c r="Z87" s="36"/>
      <c r="AA87" s="36"/>
      <c r="AB87" s="36"/>
      <c r="AC87" s="36"/>
      <c r="AD87" s="36"/>
      <c r="AE87" s="36"/>
      <c r="AT87" s="15" t="s">
        <v>71</v>
      </c>
      <c r="AU87" s="15" t="s">
        <v>209</v>
      </c>
      <c r="BK87" s="193">
        <f>BK88+BK111</f>
        <v>0</v>
      </c>
    </row>
    <row r="88" s="12" customFormat="1" ht="25.92" customHeight="1">
      <c r="A88" s="12"/>
      <c r="B88" s="194"/>
      <c r="C88" s="195"/>
      <c r="D88" s="196" t="s">
        <v>71</v>
      </c>
      <c r="E88" s="197" t="s">
        <v>1069</v>
      </c>
      <c r="F88" s="197" t="s">
        <v>1070</v>
      </c>
      <c r="G88" s="195"/>
      <c r="H88" s="195"/>
      <c r="I88" s="198"/>
      <c r="J88" s="199">
        <f>BK88</f>
        <v>0</v>
      </c>
      <c r="K88" s="195"/>
      <c r="L88" s="200"/>
      <c r="M88" s="201"/>
      <c r="N88" s="202"/>
      <c r="O88" s="202"/>
      <c r="P88" s="203">
        <f>SUM(P89:P110)</f>
        <v>0</v>
      </c>
      <c r="Q88" s="202"/>
      <c r="R88" s="203">
        <f>SUM(R89:R110)</f>
        <v>0</v>
      </c>
      <c r="S88" s="202"/>
      <c r="T88" s="204">
        <f>SUM(T89:T110)</f>
        <v>0</v>
      </c>
      <c r="U88" s="12"/>
      <c r="V88" s="12"/>
      <c r="W88" s="12"/>
      <c r="X88" s="12"/>
      <c r="Y88" s="12"/>
      <c r="Z88" s="12"/>
      <c r="AA88" s="12"/>
      <c r="AB88" s="12"/>
      <c r="AC88" s="12"/>
      <c r="AD88" s="12"/>
      <c r="AE88" s="12"/>
      <c r="AR88" s="205" t="s">
        <v>79</v>
      </c>
      <c r="AT88" s="206" t="s">
        <v>71</v>
      </c>
      <c r="AU88" s="206" t="s">
        <v>72</v>
      </c>
      <c r="AY88" s="205" t="s">
        <v>232</v>
      </c>
      <c r="BK88" s="207">
        <f>SUM(BK89:BK110)</f>
        <v>0</v>
      </c>
    </row>
    <row r="89" s="2" customFormat="1" ht="14.4" customHeight="1">
      <c r="A89" s="36"/>
      <c r="B89" s="37"/>
      <c r="C89" s="210" t="s">
        <v>79</v>
      </c>
      <c r="D89" s="210" t="s">
        <v>234</v>
      </c>
      <c r="E89" s="211" t="s">
        <v>1071</v>
      </c>
      <c r="F89" s="212" t="s">
        <v>1070</v>
      </c>
      <c r="G89" s="213" t="s">
        <v>638</v>
      </c>
      <c r="H89" s="214">
        <v>1</v>
      </c>
      <c r="I89" s="215"/>
      <c r="J89" s="216">
        <f>ROUND(I89*H89,2)</f>
        <v>0</v>
      </c>
      <c r="K89" s="212" t="s">
        <v>19</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297</v>
      </c>
      <c r="AT89" s="221" t="s">
        <v>234</v>
      </c>
      <c r="AU89" s="221" t="s">
        <v>79</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297</v>
      </c>
      <c r="BM89" s="221" t="s">
        <v>1072</v>
      </c>
    </row>
    <row r="90" s="2" customFormat="1" ht="37.8" customHeight="1">
      <c r="A90" s="36"/>
      <c r="B90" s="37"/>
      <c r="C90" s="210" t="s">
        <v>81</v>
      </c>
      <c r="D90" s="210" t="s">
        <v>234</v>
      </c>
      <c r="E90" s="211" t="s">
        <v>1073</v>
      </c>
      <c r="F90" s="212" t="s">
        <v>1074</v>
      </c>
      <c r="G90" s="213" t="s">
        <v>638</v>
      </c>
      <c r="H90" s="214">
        <v>1</v>
      </c>
      <c r="I90" s="215"/>
      <c r="J90" s="216">
        <f>ROUND(I90*H90,2)</f>
        <v>0</v>
      </c>
      <c r="K90" s="212" t="s">
        <v>19</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297</v>
      </c>
      <c r="AT90" s="221" t="s">
        <v>234</v>
      </c>
      <c r="AU90" s="221" t="s">
        <v>79</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297</v>
      </c>
      <c r="BM90" s="221" t="s">
        <v>1075</v>
      </c>
    </row>
    <row r="91" s="2" customFormat="1" ht="37.8" customHeight="1">
      <c r="A91" s="36"/>
      <c r="B91" s="37"/>
      <c r="C91" s="210" t="s">
        <v>245</v>
      </c>
      <c r="D91" s="210" t="s">
        <v>234</v>
      </c>
      <c r="E91" s="211" t="s">
        <v>1076</v>
      </c>
      <c r="F91" s="212" t="s">
        <v>1077</v>
      </c>
      <c r="G91" s="213" t="s">
        <v>638</v>
      </c>
      <c r="H91" s="214">
        <v>1</v>
      </c>
      <c r="I91" s="215"/>
      <c r="J91" s="216">
        <f>ROUND(I91*H91,2)</f>
        <v>0</v>
      </c>
      <c r="K91" s="212" t="s">
        <v>19</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297</v>
      </c>
      <c r="AT91" s="221" t="s">
        <v>234</v>
      </c>
      <c r="AU91" s="221" t="s">
        <v>79</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1078</v>
      </c>
    </row>
    <row r="92" s="2" customFormat="1" ht="24.15" customHeight="1">
      <c r="A92" s="36"/>
      <c r="B92" s="37"/>
      <c r="C92" s="210" t="s">
        <v>239</v>
      </c>
      <c r="D92" s="210" t="s">
        <v>234</v>
      </c>
      <c r="E92" s="211" t="s">
        <v>1079</v>
      </c>
      <c r="F92" s="212" t="s">
        <v>1080</v>
      </c>
      <c r="G92" s="213" t="s">
        <v>638</v>
      </c>
      <c r="H92" s="214">
        <v>1</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297</v>
      </c>
      <c r="AT92" s="221" t="s">
        <v>234</v>
      </c>
      <c r="AU92" s="221" t="s">
        <v>79</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1081</v>
      </c>
    </row>
    <row r="93" s="2" customFormat="1" ht="24.15" customHeight="1">
      <c r="A93" s="36"/>
      <c r="B93" s="37"/>
      <c r="C93" s="210" t="s">
        <v>252</v>
      </c>
      <c r="D93" s="210" t="s">
        <v>234</v>
      </c>
      <c r="E93" s="211" t="s">
        <v>1082</v>
      </c>
      <c r="F93" s="212" t="s">
        <v>1080</v>
      </c>
      <c r="G93" s="213" t="s">
        <v>638</v>
      </c>
      <c r="H93" s="214">
        <v>1</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297</v>
      </c>
      <c r="AT93" s="221" t="s">
        <v>234</v>
      </c>
      <c r="AU93" s="221" t="s">
        <v>79</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1083</v>
      </c>
    </row>
    <row r="94" s="2" customFormat="1" ht="24.15" customHeight="1">
      <c r="A94" s="36"/>
      <c r="B94" s="37"/>
      <c r="C94" s="210" t="s">
        <v>256</v>
      </c>
      <c r="D94" s="210" t="s">
        <v>234</v>
      </c>
      <c r="E94" s="211" t="s">
        <v>1084</v>
      </c>
      <c r="F94" s="212" t="s">
        <v>1080</v>
      </c>
      <c r="G94" s="213" t="s">
        <v>638</v>
      </c>
      <c r="H94" s="214">
        <v>1</v>
      </c>
      <c r="I94" s="215"/>
      <c r="J94" s="216">
        <f>ROUND(I94*H94,2)</f>
        <v>0</v>
      </c>
      <c r="K94" s="212" t="s">
        <v>19</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297</v>
      </c>
      <c r="AT94" s="221" t="s">
        <v>234</v>
      </c>
      <c r="AU94" s="221" t="s">
        <v>79</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1085</v>
      </c>
    </row>
    <row r="95" s="2" customFormat="1" ht="24.15" customHeight="1">
      <c r="A95" s="36"/>
      <c r="B95" s="37"/>
      <c r="C95" s="210" t="s">
        <v>260</v>
      </c>
      <c r="D95" s="210" t="s">
        <v>234</v>
      </c>
      <c r="E95" s="211" t="s">
        <v>1086</v>
      </c>
      <c r="F95" s="212" t="s">
        <v>1087</v>
      </c>
      <c r="G95" s="213" t="s">
        <v>638</v>
      </c>
      <c r="H95" s="214">
        <v>2</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297</v>
      </c>
      <c r="AT95" s="221" t="s">
        <v>234</v>
      </c>
      <c r="AU95" s="221" t="s">
        <v>79</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1088</v>
      </c>
    </row>
    <row r="96" s="2" customFormat="1" ht="49.05" customHeight="1">
      <c r="A96" s="36"/>
      <c r="B96" s="37"/>
      <c r="C96" s="210" t="s">
        <v>264</v>
      </c>
      <c r="D96" s="210" t="s">
        <v>234</v>
      </c>
      <c r="E96" s="211" t="s">
        <v>1089</v>
      </c>
      <c r="F96" s="212" t="s">
        <v>1090</v>
      </c>
      <c r="G96" s="213" t="s">
        <v>638</v>
      </c>
      <c r="H96" s="214">
        <v>1</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79</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1091</v>
      </c>
    </row>
    <row r="97" s="2" customFormat="1" ht="90" customHeight="1">
      <c r="A97" s="36"/>
      <c r="B97" s="37"/>
      <c r="C97" s="210" t="s">
        <v>268</v>
      </c>
      <c r="D97" s="210" t="s">
        <v>234</v>
      </c>
      <c r="E97" s="211" t="s">
        <v>1092</v>
      </c>
      <c r="F97" s="212" t="s">
        <v>1093</v>
      </c>
      <c r="G97" s="213" t="s">
        <v>638</v>
      </c>
      <c r="H97" s="214">
        <v>1</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79</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1094</v>
      </c>
    </row>
    <row r="98" s="2" customFormat="1" ht="101.25" customHeight="1">
      <c r="A98" s="36"/>
      <c r="B98" s="37"/>
      <c r="C98" s="210" t="s">
        <v>272</v>
      </c>
      <c r="D98" s="210" t="s">
        <v>234</v>
      </c>
      <c r="E98" s="211" t="s">
        <v>1095</v>
      </c>
      <c r="F98" s="212" t="s">
        <v>1096</v>
      </c>
      <c r="G98" s="213" t="s">
        <v>638</v>
      </c>
      <c r="H98" s="214">
        <v>1</v>
      </c>
      <c r="I98" s="215"/>
      <c r="J98" s="216">
        <f>ROUND(I98*H98,2)</f>
        <v>0</v>
      </c>
      <c r="K98" s="212" t="s">
        <v>19</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297</v>
      </c>
      <c r="AT98" s="221" t="s">
        <v>234</v>
      </c>
      <c r="AU98" s="221" t="s">
        <v>79</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1097</v>
      </c>
    </row>
    <row r="99" s="2" customFormat="1" ht="90" customHeight="1">
      <c r="A99" s="36"/>
      <c r="B99" s="37"/>
      <c r="C99" s="210" t="s">
        <v>276</v>
      </c>
      <c r="D99" s="210" t="s">
        <v>234</v>
      </c>
      <c r="E99" s="211" t="s">
        <v>1098</v>
      </c>
      <c r="F99" s="212" t="s">
        <v>1099</v>
      </c>
      <c r="G99" s="213" t="s">
        <v>638</v>
      </c>
      <c r="H99" s="214">
        <v>1</v>
      </c>
      <c r="I99" s="215"/>
      <c r="J99" s="216">
        <f>ROUND(I99*H99,2)</f>
        <v>0</v>
      </c>
      <c r="K99" s="212" t="s">
        <v>19</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297</v>
      </c>
      <c r="AT99" s="221" t="s">
        <v>234</v>
      </c>
      <c r="AU99" s="221" t="s">
        <v>79</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1100</v>
      </c>
    </row>
    <row r="100" s="2" customFormat="1" ht="37.8" customHeight="1">
      <c r="A100" s="36"/>
      <c r="B100" s="37"/>
      <c r="C100" s="210" t="s">
        <v>280</v>
      </c>
      <c r="D100" s="210" t="s">
        <v>234</v>
      </c>
      <c r="E100" s="211" t="s">
        <v>1101</v>
      </c>
      <c r="F100" s="212" t="s">
        <v>1102</v>
      </c>
      <c r="G100" s="213" t="s">
        <v>1103</v>
      </c>
      <c r="H100" s="214">
        <v>17</v>
      </c>
      <c r="I100" s="215"/>
      <c r="J100" s="216">
        <f>ROUND(I100*H100,2)</f>
        <v>0</v>
      </c>
      <c r="K100" s="212" t="s">
        <v>19</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297</v>
      </c>
      <c r="AT100" s="221" t="s">
        <v>234</v>
      </c>
      <c r="AU100" s="221" t="s">
        <v>79</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1104</v>
      </c>
    </row>
    <row r="101" s="2" customFormat="1" ht="37.8" customHeight="1">
      <c r="A101" s="36"/>
      <c r="B101" s="37"/>
      <c r="C101" s="210" t="s">
        <v>284</v>
      </c>
      <c r="D101" s="210" t="s">
        <v>234</v>
      </c>
      <c r="E101" s="211" t="s">
        <v>1105</v>
      </c>
      <c r="F101" s="212" t="s">
        <v>1106</v>
      </c>
      <c r="G101" s="213" t="s">
        <v>1103</v>
      </c>
      <c r="H101" s="214">
        <v>17</v>
      </c>
      <c r="I101" s="215"/>
      <c r="J101" s="216">
        <f>ROUND(I101*H101,2)</f>
        <v>0</v>
      </c>
      <c r="K101" s="212" t="s">
        <v>19</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297</v>
      </c>
      <c r="AT101" s="221" t="s">
        <v>234</v>
      </c>
      <c r="AU101" s="221" t="s">
        <v>79</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1107</v>
      </c>
    </row>
    <row r="102" s="2" customFormat="1" ht="90" customHeight="1">
      <c r="A102" s="36"/>
      <c r="B102" s="37"/>
      <c r="C102" s="210" t="s">
        <v>289</v>
      </c>
      <c r="D102" s="210" t="s">
        <v>234</v>
      </c>
      <c r="E102" s="211" t="s">
        <v>1108</v>
      </c>
      <c r="F102" s="212" t="s">
        <v>1109</v>
      </c>
      <c r="G102" s="213" t="s">
        <v>638</v>
      </c>
      <c r="H102" s="214">
        <v>1</v>
      </c>
      <c r="I102" s="215"/>
      <c r="J102" s="216">
        <f>ROUND(I102*H102,2)</f>
        <v>0</v>
      </c>
      <c r="K102" s="212" t="s">
        <v>19</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79</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1110</v>
      </c>
    </row>
    <row r="103" s="2" customFormat="1" ht="49.05" customHeight="1">
      <c r="A103" s="36"/>
      <c r="B103" s="37"/>
      <c r="C103" s="210" t="s">
        <v>8</v>
      </c>
      <c r="D103" s="210" t="s">
        <v>234</v>
      </c>
      <c r="E103" s="211" t="s">
        <v>1111</v>
      </c>
      <c r="F103" s="212" t="s">
        <v>1112</v>
      </c>
      <c r="G103" s="213" t="s">
        <v>638</v>
      </c>
      <c r="H103" s="214">
        <v>4</v>
      </c>
      <c r="I103" s="215"/>
      <c r="J103" s="216">
        <f>ROUND(I103*H103,2)</f>
        <v>0</v>
      </c>
      <c r="K103" s="212" t="s">
        <v>19</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297</v>
      </c>
      <c r="AT103" s="221" t="s">
        <v>234</v>
      </c>
      <c r="AU103" s="221" t="s">
        <v>79</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1113</v>
      </c>
    </row>
    <row r="104" s="2" customFormat="1" ht="24.15" customHeight="1">
      <c r="A104" s="36"/>
      <c r="B104" s="37"/>
      <c r="C104" s="210" t="s">
        <v>297</v>
      </c>
      <c r="D104" s="210" t="s">
        <v>234</v>
      </c>
      <c r="E104" s="211" t="s">
        <v>1114</v>
      </c>
      <c r="F104" s="212" t="s">
        <v>1115</v>
      </c>
      <c r="G104" s="213" t="s">
        <v>1116</v>
      </c>
      <c r="H104" s="214">
        <v>2</v>
      </c>
      <c r="I104" s="215"/>
      <c r="J104" s="216">
        <f>ROUND(I104*H104,2)</f>
        <v>0</v>
      </c>
      <c r="K104" s="212" t="s">
        <v>19</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297</v>
      </c>
      <c r="AT104" s="221" t="s">
        <v>234</v>
      </c>
      <c r="AU104" s="221" t="s">
        <v>79</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1117</v>
      </c>
    </row>
    <row r="105" s="2" customFormat="1" ht="24.15" customHeight="1">
      <c r="A105" s="36"/>
      <c r="B105" s="37"/>
      <c r="C105" s="210" t="s">
        <v>301</v>
      </c>
      <c r="D105" s="210" t="s">
        <v>234</v>
      </c>
      <c r="E105" s="211" t="s">
        <v>1118</v>
      </c>
      <c r="F105" s="212" t="s">
        <v>1119</v>
      </c>
      <c r="G105" s="213" t="s">
        <v>638</v>
      </c>
      <c r="H105" s="214">
        <v>2</v>
      </c>
      <c r="I105" s="215"/>
      <c r="J105" s="216">
        <f>ROUND(I105*H105,2)</f>
        <v>0</v>
      </c>
      <c r="K105" s="212" t="s">
        <v>19</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297</v>
      </c>
      <c r="AT105" s="221" t="s">
        <v>234</v>
      </c>
      <c r="AU105" s="221" t="s">
        <v>79</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1120</v>
      </c>
    </row>
    <row r="106" s="2" customFormat="1" ht="14.4" customHeight="1">
      <c r="A106" s="36"/>
      <c r="B106" s="37"/>
      <c r="C106" s="210" t="s">
        <v>306</v>
      </c>
      <c r="D106" s="210" t="s">
        <v>234</v>
      </c>
      <c r="E106" s="211" t="s">
        <v>1121</v>
      </c>
      <c r="F106" s="212" t="s">
        <v>1122</v>
      </c>
      <c r="G106" s="213" t="s">
        <v>638</v>
      </c>
      <c r="H106" s="214">
        <v>4</v>
      </c>
      <c r="I106" s="215"/>
      <c r="J106" s="216">
        <f>ROUND(I106*H106,2)</f>
        <v>0</v>
      </c>
      <c r="K106" s="212" t="s">
        <v>19</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79</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1123</v>
      </c>
    </row>
    <row r="107" s="2" customFormat="1" ht="14.4" customHeight="1">
      <c r="A107" s="36"/>
      <c r="B107" s="37"/>
      <c r="C107" s="210" t="s">
        <v>310</v>
      </c>
      <c r="D107" s="210" t="s">
        <v>234</v>
      </c>
      <c r="E107" s="211" t="s">
        <v>1124</v>
      </c>
      <c r="F107" s="212" t="s">
        <v>1125</v>
      </c>
      <c r="G107" s="213" t="s">
        <v>638</v>
      </c>
      <c r="H107" s="214">
        <v>24</v>
      </c>
      <c r="I107" s="215"/>
      <c r="J107" s="216">
        <f>ROUND(I107*H107,2)</f>
        <v>0</v>
      </c>
      <c r="K107" s="212" t="s">
        <v>19</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297</v>
      </c>
      <c r="AT107" s="221" t="s">
        <v>234</v>
      </c>
      <c r="AU107" s="221" t="s">
        <v>79</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1126</v>
      </c>
    </row>
    <row r="108" s="2" customFormat="1" ht="14.4" customHeight="1">
      <c r="A108" s="36"/>
      <c r="B108" s="37"/>
      <c r="C108" s="210" t="s">
        <v>314</v>
      </c>
      <c r="D108" s="210" t="s">
        <v>234</v>
      </c>
      <c r="E108" s="211" t="s">
        <v>1127</v>
      </c>
      <c r="F108" s="212" t="s">
        <v>1128</v>
      </c>
      <c r="G108" s="213" t="s">
        <v>638</v>
      </c>
      <c r="H108" s="214">
        <v>1</v>
      </c>
      <c r="I108" s="215"/>
      <c r="J108" s="216">
        <f>ROUND(I108*H108,2)</f>
        <v>0</v>
      </c>
      <c r="K108" s="212" t="s">
        <v>19</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297</v>
      </c>
      <c r="AT108" s="221" t="s">
        <v>234</v>
      </c>
      <c r="AU108" s="221" t="s">
        <v>79</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1129</v>
      </c>
    </row>
    <row r="109" s="2" customFormat="1" ht="24.15" customHeight="1">
      <c r="A109" s="36"/>
      <c r="B109" s="37"/>
      <c r="C109" s="210" t="s">
        <v>7</v>
      </c>
      <c r="D109" s="210" t="s">
        <v>234</v>
      </c>
      <c r="E109" s="211" t="s">
        <v>1130</v>
      </c>
      <c r="F109" s="212" t="s">
        <v>1131</v>
      </c>
      <c r="G109" s="213" t="s">
        <v>638</v>
      </c>
      <c r="H109" s="214">
        <v>2</v>
      </c>
      <c r="I109" s="215"/>
      <c r="J109" s="216">
        <f>ROUND(I109*H109,2)</f>
        <v>0</v>
      </c>
      <c r="K109" s="212" t="s">
        <v>19</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297</v>
      </c>
      <c r="AT109" s="221" t="s">
        <v>234</v>
      </c>
      <c r="AU109" s="221" t="s">
        <v>79</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1132</v>
      </c>
    </row>
    <row r="110" s="2" customFormat="1" ht="14.4" customHeight="1">
      <c r="A110" s="36"/>
      <c r="B110" s="37"/>
      <c r="C110" s="210" t="s">
        <v>321</v>
      </c>
      <c r="D110" s="210" t="s">
        <v>234</v>
      </c>
      <c r="E110" s="211" t="s">
        <v>1133</v>
      </c>
      <c r="F110" s="212" t="s">
        <v>1134</v>
      </c>
      <c r="G110" s="213" t="s">
        <v>638</v>
      </c>
      <c r="H110" s="214">
        <v>1</v>
      </c>
      <c r="I110" s="215"/>
      <c r="J110" s="216">
        <f>ROUND(I110*H110,2)</f>
        <v>0</v>
      </c>
      <c r="K110" s="212" t="s">
        <v>19</v>
      </c>
      <c r="L110" s="42"/>
      <c r="M110" s="217" t="s">
        <v>19</v>
      </c>
      <c r="N110" s="218"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297</v>
      </c>
      <c r="AT110" s="221" t="s">
        <v>234</v>
      </c>
      <c r="AU110" s="221" t="s">
        <v>79</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1135</v>
      </c>
    </row>
    <row r="111" s="12" customFormat="1" ht="25.92" customHeight="1">
      <c r="A111" s="12"/>
      <c r="B111" s="194"/>
      <c r="C111" s="195"/>
      <c r="D111" s="196" t="s">
        <v>71</v>
      </c>
      <c r="E111" s="197" t="s">
        <v>1136</v>
      </c>
      <c r="F111" s="197" t="s">
        <v>1137</v>
      </c>
      <c r="G111" s="195"/>
      <c r="H111" s="195"/>
      <c r="I111" s="198"/>
      <c r="J111" s="199">
        <f>BK111</f>
        <v>0</v>
      </c>
      <c r="K111" s="195"/>
      <c r="L111" s="200"/>
      <c r="M111" s="201"/>
      <c r="N111" s="202"/>
      <c r="O111" s="202"/>
      <c r="P111" s="203">
        <f>SUM(P112:P150)</f>
        <v>0</v>
      </c>
      <c r="Q111" s="202"/>
      <c r="R111" s="203">
        <f>SUM(R112:R150)</f>
        <v>0</v>
      </c>
      <c r="S111" s="202"/>
      <c r="T111" s="204">
        <f>SUM(T112:T150)</f>
        <v>0</v>
      </c>
      <c r="U111" s="12"/>
      <c r="V111" s="12"/>
      <c r="W111" s="12"/>
      <c r="X111" s="12"/>
      <c r="Y111" s="12"/>
      <c r="Z111" s="12"/>
      <c r="AA111" s="12"/>
      <c r="AB111" s="12"/>
      <c r="AC111" s="12"/>
      <c r="AD111" s="12"/>
      <c r="AE111" s="12"/>
      <c r="AR111" s="205" t="s">
        <v>79</v>
      </c>
      <c r="AT111" s="206" t="s">
        <v>71</v>
      </c>
      <c r="AU111" s="206" t="s">
        <v>72</v>
      </c>
      <c r="AY111" s="205" t="s">
        <v>232</v>
      </c>
      <c r="BK111" s="207">
        <f>SUM(BK112:BK150)</f>
        <v>0</v>
      </c>
    </row>
    <row r="112" s="2" customFormat="1" ht="14.4" customHeight="1">
      <c r="A112" s="36"/>
      <c r="B112" s="37"/>
      <c r="C112" s="210" t="s">
        <v>325</v>
      </c>
      <c r="D112" s="210" t="s">
        <v>234</v>
      </c>
      <c r="E112" s="211" t="s">
        <v>1138</v>
      </c>
      <c r="F112" s="212" t="s">
        <v>1139</v>
      </c>
      <c r="G112" s="213" t="s">
        <v>1140</v>
      </c>
      <c r="H112" s="214">
        <v>1</v>
      </c>
      <c r="I112" s="215"/>
      <c r="J112" s="216">
        <f>ROUND(I112*H112,2)</f>
        <v>0</v>
      </c>
      <c r="K112" s="212" t="s">
        <v>19</v>
      </c>
      <c r="L112" s="42"/>
      <c r="M112" s="217" t="s">
        <v>19</v>
      </c>
      <c r="N112" s="218" t="s">
        <v>43</v>
      </c>
      <c r="O112" s="82"/>
      <c r="P112" s="219">
        <f>O112*H112</f>
        <v>0</v>
      </c>
      <c r="Q112" s="219">
        <v>0</v>
      </c>
      <c r="R112" s="219">
        <f>Q112*H112</f>
        <v>0</v>
      </c>
      <c r="S112" s="219">
        <v>0</v>
      </c>
      <c r="T112" s="220">
        <f>S112*H112</f>
        <v>0</v>
      </c>
      <c r="U112" s="36"/>
      <c r="V112" s="36"/>
      <c r="W112" s="36"/>
      <c r="X112" s="36"/>
      <c r="Y112" s="36"/>
      <c r="Z112" s="36"/>
      <c r="AA112" s="36"/>
      <c r="AB112" s="36"/>
      <c r="AC112" s="36"/>
      <c r="AD112" s="36"/>
      <c r="AE112" s="36"/>
      <c r="AR112" s="221" t="s">
        <v>239</v>
      </c>
      <c r="AT112" s="221" t="s">
        <v>234</v>
      </c>
      <c r="AU112" s="221" t="s">
        <v>79</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239</v>
      </c>
      <c r="BM112" s="221" t="s">
        <v>1141</v>
      </c>
    </row>
    <row r="113" s="2" customFormat="1" ht="14.4" customHeight="1">
      <c r="A113" s="36"/>
      <c r="B113" s="37"/>
      <c r="C113" s="210" t="s">
        <v>329</v>
      </c>
      <c r="D113" s="210" t="s">
        <v>234</v>
      </c>
      <c r="E113" s="211" t="s">
        <v>1142</v>
      </c>
      <c r="F113" s="212" t="s">
        <v>1143</v>
      </c>
      <c r="G113" s="213" t="s">
        <v>638</v>
      </c>
      <c r="H113" s="214">
        <v>22</v>
      </c>
      <c r="I113" s="215"/>
      <c r="J113" s="216">
        <f>ROUND(I113*H113,2)</f>
        <v>0</v>
      </c>
      <c r="K113" s="212" t="s">
        <v>19</v>
      </c>
      <c r="L113" s="42"/>
      <c r="M113" s="217" t="s">
        <v>19</v>
      </c>
      <c r="N113" s="218"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239</v>
      </c>
      <c r="AT113" s="221" t="s">
        <v>234</v>
      </c>
      <c r="AU113" s="221" t="s">
        <v>79</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239</v>
      </c>
      <c r="BM113" s="221" t="s">
        <v>1144</v>
      </c>
    </row>
    <row r="114" s="2" customFormat="1" ht="14.4" customHeight="1">
      <c r="A114" s="36"/>
      <c r="B114" s="37"/>
      <c r="C114" s="210" t="s">
        <v>333</v>
      </c>
      <c r="D114" s="210" t="s">
        <v>234</v>
      </c>
      <c r="E114" s="211" t="s">
        <v>1145</v>
      </c>
      <c r="F114" s="212" t="s">
        <v>1146</v>
      </c>
      <c r="G114" s="213" t="s">
        <v>638</v>
      </c>
      <c r="H114" s="214">
        <v>10</v>
      </c>
      <c r="I114" s="215"/>
      <c r="J114" s="216">
        <f>ROUND(I114*H114,2)</f>
        <v>0</v>
      </c>
      <c r="K114" s="212" t="s">
        <v>19</v>
      </c>
      <c r="L114" s="42"/>
      <c r="M114" s="217" t="s">
        <v>19</v>
      </c>
      <c r="N114" s="218"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239</v>
      </c>
      <c r="AT114" s="221" t="s">
        <v>234</v>
      </c>
      <c r="AU114" s="221" t="s">
        <v>79</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239</v>
      </c>
      <c r="BM114" s="221" t="s">
        <v>1147</v>
      </c>
    </row>
    <row r="115" s="2" customFormat="1" ht="14.4" customHeight="1">
      <c r="A115" s="36"/>
      <c r="B115" s="37"/>
      <c r="C115" s="210" t="s">
        <v>337</v>
      </c>
      <c r="D115" s="210" t="s">
        <v>234</v>
      </c>
      <c r="E115" s="211" t="s">
        <v>1148</v>
      </c>
      <c r="F115" s="212" t="s">
        <v>1149</v>
      </c>
      <c r="G115" s="213" t="s">
        <v>638</v>
      </c>
      <c r="H115" s="214">
        <v>4</v>
      </c>
      <c r="I115" s="215"/>
      <c r="J115" s="216">
        <f>ROUND(I115*H115,2)</f>
        <v>0</v>
      </c>
      <c r="K115" s="212" t="s">
        <v>19</v>
      </c>
      <c r="L115" s="42"/>
      <c r="M115" s="217" t="s">
        <v>19</v>
      </c>
      <c r="N115" s="218"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239</v>
      </c>
      <c r="AT115" s="221" t="s">
        <v>234</v>
      </c>
      <c r="AU115" s="221" t="s">
        <v>79</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239</v>
      </c>
      <c r="BM115" s="221" t="s">
        <v>1150</v>
      </c>
    </row>
    <row r="116" s="2" customFormat="1" ht="14.4" customHeight="1">
      <c r="A116" s="36"/>
      <c r="B116" s="37"/>
      <c r="C116" s="210" t="s">
        <v>341</v>
      </c>
      <c r="D116" s="210" t="s">
        <v>234</v>
      </c>
      <c r="E116" s="211" t="s">
        <v>1151</v>
      </c>
      <c r="F116" s="212" t="s">
        <v>1152</v>
      </c>
      <c r="G116" s="213" t="s">
        <v>542</v>
      </c>
      <c r="H116" s="214">
        <v>8</v>
      </c>
      <c r="I116" s="215"/>
      <c r="J116" s="216">
        <f>ROUND(I116*H116,2)</f>
        <v>0</v>
      </c>
      <c r="K116" s="212" t="s">
        <v>19</v>
      </c>
      <c r="L116" s="42"/>
      <c r="M116" s="217" t="s">
        <v>19</v>
      </c>
      <c r="N116" s="218" t="s">
        <v>43</v>
      </c>
      <c r="O116" s="82"/>
      <c r="P116" s="219">
        <f>O116*H116</f>
        <v>0</v>
      </c>
      <c r="Q116" s="219">
        <v>0</v>
      </c>
      <c r="R116" s="219">
        <f>Q116*H116</f>
        <v>0</v>
      </c>
      <c r="S116" s="219">
        <v>0</v>
      </c>
      <c r="T116" s="220">
        <f>S116*H116</f>
        <v>0</v>
      </c>
      <c r="U116" s="36"/>
      <c r="V116" s="36"/>
      <c r="W116" s="36"/>
      <c r="X116" s="36"/>
      <c r="Y116" s="36"/>
      <c r="Z116" s="36"/>
      <c r="AA116" s="36"/>
      <c r="AB116" s="36"/>
      <c r="AC116" s="36"/>
      <c r="AD116" s="36"/>
      <c r="AE116" s="36"/>
      <c r="AR116" s="221" t="s">
        <v>239</v>
      </c>
      <c r="AT116" s="221" t="s">
        <v>234</v>
      </c>
      <c r="AU116" s="221" t="s">
        <v>79</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239</v>
      </c>
      <c r="BM116" s="221" t="s">
        <v>1153</v>
      </c>
    </row>
    <row r="117" s="2" customFormat="1" ht="14.4" customHeight="1">
      <c r="A117" s="36"/>
      <c r="B117" s="37"/>
      <c r="C117" s="210" t="s">
        <v>345</v>
      </c>
      <c r="D117" s="210" t="s">
        <v>234</v>
      </c>
      <c r="E117" s="211" t="s">
        <v>1154</v>
      </c>
      <c r="F117" s="212" t="s">
        <v>1155</v>
      </c>
      <c r="G117" s="213" t="s">
        <v>542</v>
      </c>
      <c r="H117" s="214">
        <v>10</v>
      </c>
      <c r="I117" s="215"/>
      <c r="J117" s="216">
        <f>ROUND(I117*H117,2)</f>
        <v>0</v>
      </c>
      <c r="K117" s="212" t="s">
        <v>19</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239</v>
      </c>
      <c r="AT117" s="221" t="s">
        <v>234</v>
      </c>
      <c r="AU117" s="221" t="s">
        <v>79</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239</v>
      </c>
      <c r="BM117" s="221" t="s">
        <v>1156</v>
      </c>
    </row>
    <row r="118" s="2" customFormat="1" ht="14.4" customHeight="1">
      <c r="A118" s="36"/>
      <c r="B118" s="37"/>
      <c r="C118" s="210" t="s">
        <v>350</v>
      </c>
      <c r="D118" s="210" t="s">
        <v>234</v>
      </c>
      <c r="E118" s="211" t="s">
        <v>1157</v>
      </c>
      <c r="F118" s="212" t="s">
        <v>1158</v>
      </c>
      <c r="G118" s="213" t="s">
        <v>638</v>
      </c>
      <c r="H118" s="214">
        <v>1</v>
      </c>
      <c r="I118" s="215"/>
      <c r="J118" s="216">
        <f>ROUND(I118*H118,2)</f>
        <v>0</v>
      </c>
      <c r="K118" s="212" t="s">
        <v>19</v>
      </c>
      <c r="L118" s="42"/>
      <c r="M118" s="217" t="s">
        <v>19</v>
      </c>
      <c r="N118" s="218"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239</v>
      </c>
      <c r="AT118" s="221" t="s">
        <v>234</v>
      </c>
      <c r="AU118" s="221" t="s">
        <v>79</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239</v>
      </c>
      <c r="BM118" s="221" t="s">
        <v>1159</v>
      </c>
    </row>
    <row r="119" s="2" customFormat="1" ht="14.4" customHeight="1">
      <c r="A119" s="36"/>
      <c r="B119" s="37"/>
      <c r="C119" s="210" t="s">
        <v>354</v>
      </c>
      <c r="D119" s="210" t="s">
        <v>234</v>
      </c>
      <c r="E119" s="211" t="s">
        <v>1160</v>
      </c>
      <c r="F119" s="212" t="s">
        <v>1161</v>
      </c>
      <c r="G119" s="213" t="s">
        <v>638</v>
      </c>
      <c r="H119" s="214">
        <v>1</v>
      </c>
      <c r="I119" s="215"/>
      <c r="J119" s="216">
        <f>ROUND(I119*H119,2)</f>
        <v>0</v>
      </c>
      <c r="K119" s="212" t="s">
        <v>19</v>
      </c>
      <c r="L119" s="42"/>
      <c r="M119" s="217" t="s">
        <v>19</v>
      </c>
      <c r="N119" s="218" t="s">
        <v>43</v>
      </c>
      <c r="O119" s="82"/>
      <c r="P119" s="219">
        <f>O119*H119</f>
        <v>0</v>
      </c>
      <c r="Q119" s="219">
        <v>0</v>
      </c>
      <c r="R119" s="219">
        <f>Q119*H119</f>
        <v>0</v>
      </c>
      <c r="S119" s="219">
        <v>0</v>
      </c>
      <c r="T119" s="220">
        <f>S119*H119</f>
        <v>0</v>
      </c>
      <c r="U119" s="36"/>
      <c r="V119" s="36"/>
      <c r="W119" s="36"/>
      <c r="X119" s="36"/>
      <c r="Y119" s="36"/>
      <c r="Z119" s="36"/>
      <c r="AA119" s="36"/>
      <c r="AB119" s="36"/>
      <c r="AC119" s="36"/>
      <c r="AD119" s="36"/>
      <c r="AE119" s="36"/>
      <c r="AR119" s="221" t="s">
        <v>239</v>
      </c>
      <c r="AT119" s="221" t="s">
        <v>234</v>
      </c>
      <c r="AU119" s="221" t="s">
        <v>79</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239</v>
      </c>
      <c r="BM119" s="221" t="s">
        <v>1162</v>
      </c>
    </row>
    <row r="120" s="2" customFormat="1" ht="14.4" customHeight="1">
      <c r="A120" s="36"/>
      <c r="B120" s="37"/>
      <c r="C120" s="210" t="s">
        <v>358</v>
      </c>
      <c r="D120" s="210" t="s">
        <v>234</v>
      </c>
      <c r="E120" s="211" t="s">
        <v>1163</v>
      </c>
      <c r="F120" s="212" t="s">
        <v>1164</v>
      </c>
      <c r="G120" s="213" t="s">
        <v>638</v>
      </c>
      <c r="H120" s="214">
        <v>1</v>
      </c>
      <c r="I120" s="215"/>
      <c r="J120" s="216">
        <f>ROUND(I120*H120,2)</f>
        <v>0</v>
      </c>
      <c r="K120" s="212" t="s">
        <v>19</v>
      </c>
      <c r="L120" s="42"/>
      <c r="M120" s="217" t="s">
        <v>19</v>
      </c>
      <c r="N120" s="218" t="s">
        <v>43</v>
      </c>
      <c r="O120" s="82"/>
      <c r="P120" s="219">
        <f>O120*H120</f>
        <v>0</v>
      </c>
      <c r="Q120" s="219">
        <v>0</v>
      </c>
      <c r="R120" s="219">
        <f>Q120*H120</f>
        <v>0</v>
      </c>
      <c r="S120" s="219">
        <v>0</v>
      </c>
      <c r="T120" s="220">
        <f>S120*H120</f>
        <v>0</v>
      </c>
      <c r="U120" s="36"/>
      <c r="V120" s="36"/>
      <c r="W120" s="36"/>
      <c r="X120" s="36"/>
      <c r="Y120" s="36"/>
      <c r="Z120" s="36"/>
      <c r="AA120" s="36"/>
      <c r="AB120" s="36"/>
      <c r="AC120" s="36"/>
      <c r="AD120" s="36"/>
      <c r="AE120" s="36"/>
      <c r="AR120" s="221" t="s">
        <v>239</v>
      </c>
      <c r="AT120" s="221" t="s">
        <v>234</v>
      </c>
      <c r="AU120" s="221" t="s">
        <v>79</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239</v>
      </c>
      <c r="BM120" s="221" t="s">
        <v>1165</v>
      </c>
    </row>
    <row r="121" s="2" customFormat="1" ht="14.4" customHeight="1">
      <c r="A121" s="36"/>
      <c r="B121" s="37"/>
      <c r="C121" s="210" t="s">
        <v>364</v>
      </c>
      <c r="D121" s="210" t="s">
        <v>234</v>
      </c>
      <c r="E121" s="211" t="s">
        <v>1166</v>
      </c>
      <c r="F121" s="212" t="s">
        <v>1167</v>
      </c>
      <c r="G121" s="213" t="s">
        <v>638</v>
      </c>
      <c r="H121" s="214">
        <v>1</v>
      </c>
      <c r="I121" s="215"/>
      <c r="J121" s="216">
        <f>ROUND(I121*H121,2)</f>
        <v>0</v>
      </c>
      <c r="K121" s="212" t="s">
        <v>19</v>
      </c>
      <c r="L121" s="42"/>
      <c r="M121" s="217" t="s">
        <v>19</v>
      </c>
      <c r="N121" s="218" t="s">
        <v>43</v>
      </c>
      <c r="O121" s="82"/>
      <c r="P121" s="219">
        <f>O121*H121</f>
        <v>0</v>
      </c>
      <c r="Q121" s="219">
        <v>0</v>
      </c>
      <c r="R121" s="219">
        <f>Q121*H121</f>
        <v>0</v>
      </c>
      <c r="S121" s="219">
        <v>0</v>
      </c>
      <c r="T121" s="220">
        <f>S121*H121</f>
        <v>0</v>
      </c>
      <c r="U121" s="36"/>
      <c r="V121" s="36"/>
      <c r="W121" s="36"/>
      <c r="X121" s="36"/>
      <c r="Y121" s="36"/>
      <c r="Z121" s="36"/>
      <c r="AA121" s="36"/>
      <c r="AB121" s="36"/>
      <c r="AC121" s="36"/>
      <c r="AD121" s="36"/>
      <c r="AE121" s="36"/>
      <c r="AR121" s="221" t="s">
        <v>239</v>
      </c>
      <c r="AT121" s="221" t="s">
        <v>234</v>
      </c>
      <c r="AU121" s="221" t="s">
        <v>79</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239</v>
      </c>
      <c r="BM121" s="221" t="s">
        <v>1168</v>
      </c>
    </row>
    <row r="122" s="2" customFormat="1" ht="14.4" customHeight="1">
      <c r="A122" s="36"/>
      <c r="B122" s="37"/>
      <c r="C122" s="210" t="s">
        <v>372</v>
      </c>
      <c r="D122" s="210" t="s">
        <v>234</v>
      </c>
      <c r="E122" s="211" t="s">
        <v>1169</v>
      </c>
      <c r="F122" s="212" t="s">
        <v>1170</v>
      </c>
      <c r="G122" s="213" t="s">
        <v>638</v>
      </c>
      <c r="H122" s="214">
        <v>12</v>
      </c>
      <c r="I122" s="215"/>
      <c r="J122" s="216">
        <f>ROUND(I122*H122,2)</f>
        <v>0</v>
      </c>
      <c r="K122" s="212" t="s">
        <v>19</v>
      </c>
      <c r="L122" s="42"/>
      <c r="M122" s="217" t="s">
        <v>19</v>
      </c>
      <c r="N122" s="218" t="s">
        <v>43</v>
      </c>
      <c r="O122" s="82"/>
      <c r="P122" s="219">
        <f>O122*H122</f>
        <v>0</v>
      </c>
      <c r="Q122" s="219">
        <v>0</v>
      </c>
      <c r="R122" s="219">
        <f>Q122*H122</f>
        <v>0</v>
      </c>
      <c r="S122" s="219">
        <v>0</v>
      </c>
      <c r="T122" s="220">
        <f>S122*H122</f>
        <v>0</v>
      </c>
      <c r="U122" s="36"/>
      <c r="V122" s="36"/>
      <c r="W122" s="36"/>
      <c r="X122" s="36"/>
      <c r="Y122" s="36"/>
      <c r="Z122" s="36"/>
      <c r="AA122" s="36"/>
      <c r="AB122" s="36"/>
      <c r="AC122" s="36"/>
      <c r="AD122" s="36"/>
      <c r="AE122" s="36"/>
      <c r="AR122" s="221" t="s">
        <v>239</v>
      </c>
      <c r="AT122" s="221" t="s">
        <v>234</v>
      </c>
      <c r="AU122" s="221" t="s">
        <v>79</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239</v>
      </c>
      <c r="BM122" s="221" t="s">
        <v>1171</v>
      </c>
    </row>
    <row r="123" s="2" customFormat="1" ht="14.4" customHeight="1">
      <c r="A123" s="36"/>
      <c r="B123" s="37"/>
      <c r="C123" s="210" t="s">
        <v>376</v>
      </c>
      <c r="D123" s="210" t="s">
        <v>234</v>
      </c>
      <c r="E123" s="211" t="s">
        <v>1172</v>
      </c>
      <c r="F123" s="212" t="s">
        <v>1173</v>
      </c>
      <c r="G123" s="213" t="s">
        <v>638</v>
      </c>
      <c r="H123" s="214">
        <v>15</v>
      </c>
      <c r="I123" s="215"/>
      <c r="J123" s="216">
        <f>ROUND(I123*H123,2)</f>
        <v>0</v>
      </c>
      <c r="K123" s="212" t="s">
        <v>19</v>
      </c>
      <c r="L123" s="42"/>
      <c r="M123" s="217" t="s">
        <v>19</v>
      </c>
      <c r="N123" s="218" t="s">
        <v>43</v>
      </c>
      <c r="O123" s="82"/>
      <c r="P123" s="219">
        <f>O123*H123</f>
        <v>0</v>
      </c>
      <c r="Q123" s="219">
        <v>0</v>
      </c>
      <c r="R123" s="219">
        <f>Q123*H123</f>
        <v>0</v>
      </c>
      <c r="S123" s="219">
        <v>0</v>
      </c>
      <c r="T123" s="220">
        <f>S123*H123</f>
        <v>0</v>
      </c>
      <c r="U123" s="36"/>
      <c r="V123" s="36"/>
      <c r="W123" s="36"/>
      <c r="X123" s="36"/>
      <c r="Y123" s="36"/>
      <c r="Z123" s="36"/>
      <c r="AA123" s="36"/>
      <c r="AB123" s="36"/>
      <c r="AC123" s="36"/>
      <c r="AD123" s="36"/>
      <c r="AE123" s="36"/>
      <c r="AR123" s="221" t="s">
        <v>239</v>
      </c>
      <c r="AT123" s="221" t="s">
        <v>234</v>
      </c>
      <c r="AU123" s="221" t="s">
        <v>79</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239</v>
      </c>
      <c r="BM123" s="221" t="s">
        <v>1174</v>
      </c>
    </row>
    <row r="124" s="2" customFormat="1" ht="14.4" customHeight="1">
      <c r="A124" s="36"/>
      <c r="B124" s="37"/>
      <c r="C124" s="210" t="s">
        <v>380</v>
      </c>
      <c r="D124" s="210" t="s">
        <v>234</v>
      </c>
      <c r="E124" s="211" t="s">
        <v>1175</v>
      </c>
      <c r="F124" s="212" t="s">
        <v>1176</v>
      </c>
      <c r="G124" s="213" t="s">
        <v>638</v>
      </c>
      <c r="H124" s="214">
        <v>1</v>
      </c>
      <c r="I124" s="215"/>
      <c r="J124" s="216">
        <f>ROUND(I124*H124,2)</f>
        <v>0</v>
      </c>
      <c r="K124" s="212" t="s">
        <v>19</v>
      </c>
      <c r="L124" s="42"/>
      <c r="M124" s="217" t="s">
        <v>19</v>
      </c>
      <c r="N124" s="218" t="s">
        <v>43</v>
      </c>
      <c r="O124" s="82"/>
      <c r="P124" s="219">
        <f>O124*H124</f>
        <v>0</v>
      </c>
      <c r="Q124" s="219">
        <v>0</v>
      </c>
      <c r="R124" s="219">
        <f>Q124*H124</f>
        <v>0</v>
      </c>
      <c r="S124" s="219">
        <v>0</v>
      </c>
      <c r="T124" s="220">
        <f>S124*H124</f>
        <v>0</v>
      </c>
      <c r="U124" s="36"/>
      <c r="V124" s="36"/>
      <c r="W124" s="36"/>
      <c r="X124" s="36"/>
      <c r="Y124" s="36"/>
      <c r="Z124" s="36"/>
      <c r="AA124" s="36"/>
      <c r="AB124" s="36"/>
      <c r="AC124" s="36"/>
      <c r="AD124" s="36"/>
      <c r="AE124" s="36"/>
      <c r="AR124" s="221" t="s">
        <v>239</v>
      </c>
      <c r="AT124" s="221" t="s">
        <v>234</v>
      </c>
      <c r="AU124" s="221" t="s">
        <v>79</v>
      </c>
      <c r="AY124" s="15" t="s">
        <v>232</v>
      </c>
      <c r="BE124" s="222">
        <f>IF(N124="základní",J124,0)</f>
        <v>0</v>
      </c>
      <c r="BF124" s="222">
        <f>IF(N124="snížená",J124,0)</f>
        <v>0</v>
      </c>
      <c r="BG124" s="222">
        <f>IF(N124="zákl. přenesená",J124,0)</f>
        <v>0</v>
      </c>
      <c r="BH124" s="222">
        <f>IF(N124="sníž. přenesená",J124,0)</f>
        <v>0</v>
      </c>
      <c r="BI124" s="222">
        <f>IF(N124="nulová",J124,0)</f>
        <v>0</v>
      </c>
      <c r="BJ124" s="15" t="s">
        <v>79</v>
      </c>
      <c r="BK124" s="222">
        <f>ROUND(I124*H124,2)</f>
        <v>0</v>
      </c>
      <c r="BL124" s="15" t="s">
        <v>239</v>
      </c>
      <c r="BM124" s="221" t="s">
        <v>1177</v>
      </c>
    </row>
    <row r="125" s="2" customFormat="1" ht="14.4" customHeight="1">
      <c r="A125" s="36"/>
      <c r="B125" s="37"/>
      <c r="C125" s="210" t="s">
        <v>384</v>
      </c>
      <c r="D125" s="210" t="s">
        <v>234</v>
      </c>
      <c r="E125" s="211" t="s">
        <v>1178</v>
      </c>
      <c r="F125" s="212" t="s">
        <v>1179</v>
      </c>
      <c r="G125" s="213" t="s">
        <v>638</v>
      </c>
      <c r="H125" s="214">
        <v>1</v>
      </c>
      <c r="I125" s="215"/>
      <c r="J125" s="216">
        <f>ROUND(I125*H125,2)</f>
        <v>0</v>
      </c>
      <c r="K125" s="212" t="s">
        <v>19</v>
      </c>
      <c r="L125" s="42"/>
      <c r="M125" s="217" t="s">
        <v>19</v>
      </c>
      <c r="N125" s="218" t="s">
        <v>43</v>
      </c>
      <c r="O125" s="82"/>
      <c r="P125" s="219">
        <f>O125*H125</f>
        <v>0</v>
      </c>
      <c r="Q125" s="219">
        <v>0</v>
      </c>
      <c r="R125" s="219">
        <f>Q125*H125</f>
        <v>0</v>
      </c>
      <c r="S125" s="219">
        <v>0</v>
      </c>
      <c r="T125" s="220">
        <f>S125*H125</f>
        <v>0</v>
      </c>
      <c r="U125" s="36"/>
      <c r="V125" s="36"/>
      <c r="W125" s="36"/>
      <c r="X125" s="36"/>
      <c r="Y125" s="36"/>
      <c r="Z125" s="36"/>
      <c r="AA125" s="36"/>
      <c r="AB125" s="36"/>
      <c r="AC125" s="36"/>
      <c r="AD125" s="36"/>
      <c r="AE125" s="36"/>
      <c r="AR125" s="221" t="s">
        <v>239</v>
      </c>
      <c r="AT125" s="221" t="s">
        <v>234</v>
      </c>
      <c r="AU125" s="221" t="s">
        <v>79</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239</v>
      </c>
      <c r="BM125" s="221" t="s">
        <v>1180</v>
      </c>
    </row>
    <row r="126" s="2" customFormat="1" ht="14.4" customHeight="1">
      <c r="A126" s="36"/>
      <c r="B126" s="37"/>
      <c r="C126" s="210" t="s">
        <v>387</v>
      </c>
      <c r="D126" s="210" t="s">
        <v>234</v>
      </c>
      <c r="E126" s="211" t="s">
        <v>1181</v>
      </c>
      <c r="F126" s="212" t="s">
        <v>1182</v>
      </c>
      <c r="G126" s="213" t="s">
        <v>638</v>
      </c>
      <c r="H126" s="214">
        <v>1</v>
      </c>
      <c r="I126" s="215"/>
      <c r="J126" s="216">
        <f>ROUND(I126*H126,2)</f>
        <v>0</v>
      </c>
      <c r="K126" s="212" t="s">
        <v>19</v>
      </c>
      <c r="L126" s="42"/>
      <c r="M126" s="217" t="s">
        <v>19</v>
      </c>
      <c r="N126" s="218" t="s">
        <v>43</v>
      </c>
      <c r="O126" s="82"/>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239</v>
      </c>
      <c r="AT126" s="221" t="s">
        <v>234</v>
      </c>
      <c r="AU126" s="221" t="s">
        <v>79</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239</v>
      </c>
      <c r="BM126" s="221" t="s">
        <v>1183</v>
      </c>
    </row>
    <row r="127" s="2" customFormat="1" ht="14.4" customHeight="1">
      <c r="A127" s="36"/>
      <c r="B127" s="37"/>
      <c r="C127" s="210" t="s">
        <v>391</v>
      </c>
      <c r="D127" s="210" t="s">
        <v>234</v>
      </c>
      <c r="E127" s="211" t="s">
        <v>1184</v>
      </c>
      <c r="F127" s="212" t="s">
        <v>1185</v>
      </c>
      <c r="G127" s="213" t="s">
        <v>638</v>
      </c>
      <c r="H127" s="214">
        <v>2</v>
      </c>
      <c r="I127" s="215"/>
      <c r="J127" s="216">
        <f>ROUND(I127*H127,2)</f>
        <v>0</v>
      </c>
      <c r="K127" s="212" t="s">
        <v>19</v>
      </c>
      <c r="L127" s="42"/>
      <c r="M127" s="217" t="s">
        <v>19</v>
      </c>
      <c r="N127" s="218" t="s">
        <v>43</v>
      </c>
      <c r="O127" s="82"/>
      <c r="P127" s="219">
        <f>O127*H127</f>
        <v>0</v>
      </c>
      <c r="Q127" s="219">
        <v>0</v>
      </c>
      <c r="R127" s="219">
        <f>Q127*H127</f>
        <v>0</v>
      </c>
      <c r="S127" s="219">
        <v>0</v>
      </c>
      <c r="T127" s="220">
        <f>S127*H127</f>
        <v>0</v>
      </c>
      <c r="U127" s="36"/>
      <c r="V127" s="36"/>
      <c r="W127" s="36"/>
      <c r="X127" s="36"/>
      <c r="Y127" s="36"/>
      <c r="Z127" s="36"/>
      <c r="AA127" s="36"/>
      <c r="AB127" s="36"/>
      <c r="AC127" s="36"/>
      <c r="AD127" s="36"/>
      <c r="AE127" s="36"/>
      <c r="AR127" s="221" t="s">
        <v>239</v>
      </c>
      <c r="AT127" s="221" t="s">
        <v>234</v>
      </c>
      <c r="AU127" s="221" t="s">
        <v>79</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239</v>
      </c>
      <c r="BM127" s="221" t="s">
        <v>1186</v>
      </c>
    </row>
    <row r="128" s="2" customFormat="1" ht="14.4" customHeight="1">
      <c r="A128" s="36"/>
      <c r="B128" s="37"/>
      <c r="C128" s="210" t="s">
        <v>395</v>
      </c>
      <c r="D128" s="210" t="s">
        <v>234</v>
      </c>
      <c r="E128" s="211" t="s">
        <v>1187</v>
      </c>
      <c r="F128" s="212" t="s">
        <v>1188</v>
      </c>
      <c r="G128" s="213" t="s">
        <v>638</v>
      </c>
      <c r="H128" s="214">
        <v>1</v>
      </c>
      <c r="I128" s="215"/>
      <c r="J128" s="216">
        <f>ROUND(I128*H128,2)</f>
        <v>0</v>
      </c>
      <c r="K128" s="212" t="s">
        <v>19</v>
      </c>
      <c r="L128" s="42"/>
      <c r="M128" s="217" t="s">
        <v>19</v>
      </c>
      <c r="N128" s="218" t="s">
        <v>43</v>
      </c>
      <c r="O128" s="82"/>
      <c r="P128" s="219">
        <f>O128*H128</f>
        <v>0</v>
      </c>
      <c r="Q128" s="219">
        <v>0</v>
      </c>
      <c r="R128" s="219">
        <f>Q128*H128</f>
        <v>0</v>
      </c>
      <c r="S128" s="219">
        <v>0</v>
      </c>
      <c r="T128" s="220">
        <f>S128*H128</f>
        <v>0</v>
      </c>
      <c r="U128" s="36"/>
      <c r="V128" s="36"/>
      <c r="W128" s="36"/>
      <c r="X128" s="36"/>
      <c r="Y128" s="36"/>
      <c r="Z128" s="36"/>
      <c r="AA128" s="36"/>
      <c r="AB128" s="36"/>
      <c r="AC128" s="36"/>
      <c r="AD128" s="36"/>
      <c r="AE128" s="36"/>
      <c r="AR128" s="221" t="s">
        <v>239</v>
      </c>
      <c r="AT128" s="221" t="s">
        <v>234</v>
      </c>
      <c r="AU128" s="221" t="s">
        <v>79</v>
      </c>
      <c r="AY128" s="15" t="s">
        <v>232</v>
      </c>
      <c r="BE128" s="222">
        <f>IF(N128="základní",J128,0)</f>
        <v>0</v>
      </c>
      <c r="BF128" s="222">
        <f>IF(N128="snížená",J128,0)</f>
        <v>0</v>
      </c>
      <c r="BG128" s="222">
        <f>IF(N128="zákl. přenesená",J128,0)</f>
        <v>0</v>
      </c>
      <c r="BH128" s="222">
        <f>IF(N128="sníž. přenesená",J128,0)</f>
        <v>0</v>
      </c>
      <c r="BI128" s="222">
        <f>IF(N128="nulová",J128,0)</f>
        <v>0</v>
      </c>
      <c r="BJ128" s="15" t="s">
        <v>79</v>
      </c>
      <c r="BK128" s="222">
        <f>ROUND(I128*H128,2)</f>
        <v>0</v>
      </c>
      <c r="BL128" s="15" t="s">
        <v>239</v>
      </c>
      <c r="BM128" s="221" t="s">
        <v>1189</v>
      </c>
    </row>
    <row r="129" s="2" customFormat="1" ht="14.4" customHeight="1">
      <c r="A129" s="36"/>
      <c r="B129" s="37"/>
      <c r="C129" s="210" t="s">
        <v>399</v>
      </c>
      <c r="D129" s="210" t="s">
        <v>234</v>
      </c>
      <c r="E129" s="211" t="s">
        <v>1190</v>
      </c>
      <c r="F129" s="212" t="s">
        <v>1191</v>
      </c>
      <c r="G129" s="213" t="s">
        <v>638</v>
      </c>
      <c r="H129" s="214">
        <v>1</v>
      </c>
      <c r="I129" s="215"/>
      <c r="J129" s="216">
        <f>ROUND(I129*H129,2)</f>
        <v>0</v>
      </c>
      <c r="K129" s="212" t="s">
        <v>19</v>
      </c>
      <c r="L129" s="42"/>
      <c r="M129" s="217" t="s">
        <v>19</v>
      </c>
      <c r="N129" s="218"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239</v>
      </c>
      <c r="AT129" s="221" t="s">
        <v>234</v>
      </c>
      <c r="AU129" s="221" t="s">
        <v>79</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239</v>
      </c>
      <c r="BM129" s="221" t="s">
        <v>1192</v>
      </c>
    </row>
    <row r="130" s="2" customFormat="1" ht="14.4" customHeight="1">
      <c r="A130" s="36"/>
      <c r="B130" s="37"/>
      <c r="C130" s="210" t="s">
        <v>401</v>
      </c>
      <c r="D130" s="210" t="s">
        <v>234</v>
      </c>
      <c r="E130" s="211" t="s">
        <v>1193</v>
      </c>
      <c r="F130" s="212" t="s">
        <v>1194</v>
      </c>
      <c r="G130" s="213" t="s">
        <v>638</v>
      </c>
      <c r="H130" s="214">
        <v>1</v>
      </c>
      <c r="I130" s="215"/>
      <c r="J130" s="216">
        <f>ROUND(I130*H130,2)</f>
        <v>0</v>
      </c>
      <c r="K130" s="212" t="s">
        <v>19</v>
      </c>
      <c r="L130" s="42"/>
      <c r="M130" s="217" t="s">
        <v>19</v>
      </c>
      <c r="N130" s="218" t="s">
        <v>43</v>
      </c>
      <c r="O130" s="82"/>
      <c r="P130" s="219">
        <f>O130*H130</f>
        <v>0</v>
      </c>
      <c r="Q130" s="219">
        <v>0</v>
      </c>
      <c r="R130" s="219">
        <f>Q130*H130</f>
        <v>0</v>
      </c>
      <c r="S130" s="219">
        <v>0</v>
      </c>
      <c r="T130" s="220">
        <f>S130*H130</f>
        <v>0</v>
      </c>
      <c r="U130" s="36"/>
      <c r="V130" s="36"/>
      <c r="W130" s="36"/>
      <c r="X130" s="36"/>
      <c r="Y130" s="36"/>
      <c r="Z130" s="36"/>
      <c r="AA130" s="36"/>
      <c r="AB130" s="36"/>
      <c r="AC130" s="36"/>
      <c r="AD130" s="36"/>
      <c r="AE130" s="36"/>
      <c r="AR130" s="221" t="s">
        <v>239</v>
      </c>
      <c r="AT130" s="221" t="s">
        <v>234</v>
      </c>
      <c r="AU130" s="221" t="s">
        <v>79</v>
      </c>
      <c r="AY130" s="15" t="s">
        <v>232</v>
      </c>
      <c r="BE130" s="222">
        <f>IF(N130="základní",J130,0)</f>
        <v>0</v>
      </c>
      <c r="BF130" s="222">
        <f>IF(N130="snížená",J130,0)</f>
        <v>0</v>
      </c>
      <c r="BG130" s="222">
        <f>IF(N130="zákl. přenesená",J130,0)</f>
        <v>0</v>
      </c>
      <c r="BH130" s="222">
        <f>IF(N130="sníž. přenesená",J130,0)</f>
        <v>0</v>
      </c>
      <c r="BI130" s="222">
        <f>IF(N130="nulová",J130,0)</f>
        <v>0</v>
      </c>
      <c r="BJ130" s="15" t="s">
        <v>79</v>
      </c>
      <c r="BK130" s="222">
        <f>ROUND(I130*H130,2)</f>
        <v>0</v>
      </c>
      <c r="BL130" s="15" t="s">
        <v>239</v>
      </c>
      <c r="BM130" s="221" t="s">
        <v>1195</v>
      </c>
    </row>
    <row r="131" s="2" customFormat="1" ht="14.4" customHeight="1">
      <c r="A131" s="36"/>
      <c r="B131" s="37"/>
      <c r="C131" s="210" t="s">
        <v>405</v>
      </c>
      <c r="D131" s="210" t="s">
        <v>234</v>
      </c>
      <c r="E131" s="211" t="s">
        <v>1196</v>
      </c>
      <c r="F131" s="212" t="s">
        <v>1197</v>
      </c>
      <c r="G131" s="213" t="s">
        <v>1140</v>
      </c>
      <c r="H131" s="214">
        <v>1</v>
      </c>
      <c r="I131" s="215"/>
      <c r="J131" s="216">
        <f>ROUND(I131*H131,2)</f>
        <v>0</v>
      </c>
      <c r="K131" s="212" t="s">
        <v>19</v>
      </c>
      <c r="L131" s="42"/>
      <c r="M131" s="217" t="s">
        <v>19</v>
      </c>
      <c r="N131" s="218" t="s">
        <v>43</v>
      </c>
      <c r="O131" s="82"/>
      <c r="P131" s="219">
        <f>O131*H131</f>
        <v>0</v>
      </c>
      <c r="Q131" s="219">
        <v>0</v>
      </c>
      <c r="R131" s="219">
        <f>Q131*H131</f>
        <v>0</v>
      </c>
      <c r="S131" s="219">
        <v>0</v>
      </c>
      <c r="T131" s="220">
        <f>S131*H131</f>
        <v>0</v>
      </c>
      <c r="U131" s="36"/>
      <c r="V131" s="36"/>
      <c r="W131" s="36"/>
      <c r="X131" s="36"/>
      <c r="Y131" s="36"/>
      <c r="Z131" s="36"/>
      <c r="AA131" s="36"/>
      <c r="AB131" s="36"/>
      <c r="AC131" s="36"/>
      <c r="AD131" s="36"/>
      <c r="AE131" s="36"/>
      <c r="AR131" s="221" t="s">
        <v>239</v>
      </c>
      <c r="AT131" s="221" t="s">
        <v>234</v>
      </c>
      <c r="AU131" s="221" t="s">
        <v>79</v>
      </c>
      <c r="AY131" s="15" t="s">
        <v>232</v>
      </c>
      <c r="BE131" s="222">
        <f>IF(N131="základní",J131,0)</f>
        <v>0</v>
      </c>
      <c r="BF131" s="222">
        <f>IF(N131="snížená",J131,0)</f>
        <v>0</v>
      </c>
      <c r="BG131" s="222">
        <f>IF(N131="zákl. přenesená",J131,0)</f>
        <v>0</v>
      </c>
      <c r="BH131" s="222">
        <f>IF(N131="sníž. přenesená",J131,0)</f>
        <v>0</v>
      </c>
      <c r="BI131" s="222">
        <f>IF(N131="nulová",J131,0)</f>
        <v>0</v>
      </c>
      <c r="BJ131" s="15" t="s">
        <v>79</v>
      </c>
      <c r="BK131" s="222">
        <f>ROUND(I131*H131,2)</f>
        <v>0</v>
      </c>
      <c r="BL131" s="15" t="s">
        <v>239</v>
      </c>
      <c r="BM131" s="221" t="s">
        <v>1198</v>
      </c>
    </row>
    <row r="132" s="2" customFormat="1" ht="14.4" customHeight="1">
      <c r="A132" s="36"/>
      <c r="B132" s="37"/>
      <c r="C132" s="210" t="s">
        <v>409</v>
      </c>
      <c r="D132" s="210" t="s">
        <v>234</v>
      </c>
      <c r="E132" s="211" t="s">
        <v>1199</v>
      </c>
      <c r="F132" s="212" t="s">
        <v>1200</v>
      </c>
      <c r="G132" s="213" t="s">
        <v>638</v>
      </c>
      <c r="H132" s="214">
        <v>1</v>
      </c>
      <c r="I132" s="215"/>
      <c r="J132" s="216">
        <f>ROUND(I132*H132,2)</f>
        <v>0</v>
      </c>
      <c r="K132" s="212" t="s">
        <v>19</v>
      </c>
      <c r="L132" s="42"/>
      <c r="M132" s="217" t="s">
        <v>19</v>
      </c>
      <c r="N132" s="218" t="s">
        <v>43</v>
      </c>
      <c r="O132" s="82"/>
      <c r="P132" s="219">
        <f>O132*H132</f>
        <v>0</v>
      </c>
      <c r="Q132" s="219">
        <v>0</v>
      </c>
      <c r="R132" s="219">
        <f>Q132*H132</f>
        <v>0</v>
      </c>
      <c r="S132" s="219">
        <v>0</v>
      </c>
      <c r="T132" s="220">
        <f>S132*H132</f>
        <v>0</v>
      </c>
      <c r="U132" s="36"/>
      <c r="V132" s="36"/>
      <c r="W132" s="36"/>
      <c r="X132" s="36"/>
      <c r="Y132" s="36"/>
      <c r="Z132" s="36"/>
      <c r="AA132" s="36"/>
      <c r="AB132" s="36"/>
      <c r="AC132" s="36"/>
      <c r="AD132" s="36"/>
      <c r="AE132" s="36"/>
      <c r="AR132" s="221" t="s">
        <v>239</v>
      </c>
      <c r="AT132" s="221" t="s">
        <v>234</v>
      </c>
      <c r="AU132" s="221" t="s">
        <v>79</v>
      </c>
      <c r="AY132" s="15" t="s">
        <v>232</v>
      </c>
      <c r="BE132" s="222">
        <f>IF(N132="základní",J132,0)</f>
        <v>0</v>
      </c>
      <c r="BF132" s="222">
        <f>IF(N132="snížená",J132,0)</f>
        <v>0</v>
      </c>
      <c r="BG132" s="222">
        <f>IF(N132="zákl. přenesená",J132,0)</f>
        <v>0</v>
      </c>
      <c r="BH132" s="222">
        <f>IF(N132="sníž. přenesená",J132,0)</f>
        <v>0</v>
      </c>
      <c r="BI132" s="222">
        <f>IF(N132="nulová",J132,0)</f>
        <v>0</v>
      </c>
      <c r="BJ132" s="15" t="s">
        <v>79</v>
      </c>
      <c r="BK132" s="222">
        <f>ROUND(I132*H132,2)</f>
        <v>0</v>
      </c>
      <c r="BL132" s="15" t="s">
        <v>239</v>
      </c>
      <c r="BM132" s="221" t="s">
        <v>1201</v>
      </c>
    </row>
    <row r="133" s="2" customFormat="1" ht="37.8" customHeight="1">
      <c r="A133" s="36"/>
      <c r="B133" s="37"/>
      <c r="C133" s="210" t="s">
        <v>414</v>
      </c>
      <c r="D133" s="210" t="s">
        <v>234</v>
      </c>
      <c r="E133" s="211" t="s">
        <v>1202</v>
      </c>
      <c r="F133" s="212" t="s">
        <v>1203</v>
      </c>
      <c r="G133" s="213" t="s">
        <v>638</v>
      </c>
      <c r="H133" s="214">
        <v>1</v>
      </c>
      <c r="I133" s="215"/>
      <c r="J133" s="216">
        <f>ROUND(I133*H133,2)</f>
        <v>0</v>
      </c>
      <c r="K133" s="212" t="s">
        <v>19</v>
      </c>
      <c r="L133" s="42"/>
      <c r="M133" s="217" t="s">
        <v>19</v>
      </c>
      <c r="N133" s="218" t="s">
        <v>43</v>
      </c>
      <c r="O133" s="82"/>
      <c r="P133" s="219">
        <f>O133*H133</f>
        <v>0</v>
      </c>
      <c r="Q133" s="219">
        <v>0</v>
      </c>
      <c r="R133" s="219">
        <f>Q133*H133</f>
        <v>0</v>
      </c>
      <c r="S133" s="219">
        <v>0</v>
      </c>
      <c r="T133" s="220">
        <f>S133*H133</f>
        <v>0</v>
      </c>
      <c r="U133" s="36"/>
      <c r="V133" s="36"/>
      <c r="W133" s="36"/>
      <c r="X133" s="36"/>
      <c r="Y133" s="36"/>
      <c r="Z133" s="36"/>
      <c r="AA133" s="36"/>
      <c r="AB133" s="36"/>
      <c r="AC133" s="36"/>
      <c r="AD133" s="36"/>
      <c r="AE133" s="36"/>
      <c r="AR133" s="221" t="s">
        <v>239</v>
      </c>
      <c r="AT133" s="221" t="s">
        <v>234</v>
      </c>
      <c r="AU133" s="221" t="s">
        <v>79</v>
      </c>
      <c r="AY133" s="15" t="s">
        <v>232</v>
      </c>
      <c r="BE133" s="222">
        <f>IF(N133="základní",J133,0)</f>
        <v>0</v>
      </c>
      <c r="BF133" s="222">
        <f>IF(N133="snížená",J133,0)</f>
        <v>0</v>
      </c>
      <c r="BG133" s="222">
        <f>IF(N133="zákl. přenesená",J133,0)</f>
        <v>0</v>
      </c>
      <c r="BH133" s="222">
        <f>IF(N133="sníž. přenesená",J133,0)</f>
        <v>0</v>
      </c>
      <c r="BI133" s="222">
        <f>IF(N133="nulová",J133,0)</f>
        <v>0</v>
      </c>
      <c r="BJ133" s="15" t="s">
        <v>79</v>
      </c>
      <c r="BK133" s="222">
        <f>ROUND(I133*H133,2)</f>
        <v>0</v>
      </c>
      <c r="BL133" s="15" t="s">
        <v>239</v>
      </c>
      <c r="BM133" s="221" t="s">
        <v>1204</v>
      </c>
    </row>
    <row r="134" s="2" customFormat="1" ht="24.15" customHeight="1">
      <c r="A134" s="36"/>
      <c r="B134" s="37"/>
      <c r="C134" s="210" t="s">
        <v>418</v>
      </c>
      <c r="D134" s="210" t="s">
        <v>234</v>
      </c>
      <c r="E134" s="211" t="s">
        <v>1205</v>
      </c>
      <c r="F134" s="212" t="s">
        <v>1206</v>
      </c>
      <c r="G134" s="213" t="s">
        <v>638</v>
      </c>
      <c r="H134" s="214">
        <v>1</v>
      </c>
      <c r="I134" s="215"/>
      <c r="J134" s="216">
        <f>ROUND(I134*H134,2)</f>
        <v>0</v>
      </c>
      <c r="K134" s="212" t="s">
        <v>19</v>
      </c>
      <c r="L134" s="42"/>
      <c r="M134" s="217" t="s">
        <v>19</v>
      </c>
      <c r="N134" s="218" t="s">
        <v>43</v>
      </c>
      <c r="O134" s="82"/>
      <c r="P134" s="219">
        <f>O134*H134</f>
        <v>0</v>
      </c>
      <c r="Q134" s="219">
        <v>0</v>
      </c>
      <c r="R134" s="219">
        <f>Q134*H134</f>
        <v>0</v>
      </c>
      <c r="S134" s="219">
        <v>0</v>
      </c>
      <c r="T134" s="220">
        <f>S134*H134</f>
        <v>0</v>
      </c>
      <c r="U134" s="36"/>
      <c r="V134" s="36"/>
      <c r="W134" s="36"/>
      <c r="X134" s="36"/>
      <c r="Y134" s="36"/>
      <c r="Z134" s="36"/>
      <c r="AA134" s="36"/>
      <c r="AB134" s="36"/>
      <c r="AC134" s="36"/>
      <c r="AD134" s="36"/>
      <c r="AE134" s="36"/>
      <c r="AR134" s="221" t="s">
        <v>239</v>
      </c>
      <c r="AT134" s="221" t="s">
        <v>234</v>
      </c>
      <c r="AU134" s="221" t="s">
        <v>79</v>
      </c>
      <c r="AY134" s="15" t="s">
        <v>232</v>
      </c>
      <c r="BE134" s="222">
        <f>IF(N134="základní",J134,0)</f>
        <v>0</v>
      </c>
      <c r="BF134" s="222">
        <f>IF(N134="snížená",J134,0)</f>
        <v>0</v>
      </c>
      <c r="BG134" s="222">
        <f>IF(N134="zákl. přenesená",J134,0)</f>
        <v>0</v>
      </c>
      <c r="BH134" s="222">
        <f>IF(N134="sníž. přenesená",J134,0)</f>
        <v>0</v>
      </c>
      <c r="BI134" s="222">
        <f>IF(N134="nulová",J134,0)</f>
        <v>0</v>
      </c>
      <c r="BJ134" s="15" t="s">
        <v>79</v>
      </c>
      <c r="BK134" s="222">
        <f>ROUND(I134*H134,2)</f>
        <v>0</v>
      </c>
      <c r="BL134" s="15" t="s">
        <v>239</v>
      </c>
      <c r="BM134" s="221" t="s">
        <v>1207</v>
      </c>
    </row>
    <row r="135" s="2" customFormat="1" ht="14.4" customHeight="1">
      <c r="A135" s="36"/>
      <c r="B135" s="37"/>
      <c r="C135" s="210" t="s">
        <v>1208</v>
      </c>
      <c r="D135" s="210" t="s">
        <v>234</v>
      </c>
      <c r="E135" s="211" t="s">
        <v>1209</v>
      </c>
      <c r="F135" s="212" t="s">
        <v>1210</v>
      </c>
      <c r="G135" s="213" t="s">
        <v>638</v>
      </c>
      <c r="H135" s="214">
        <v>1</v>
      </c>
      <c r="I135" s="215"/>
      <c r="J135" s="216">
        <f>ROUND(I135*H135,2)</f>
        <v>0</v>
      </c>
      <c r="K135" s="212" t="s">
        <v>19</v>
      </c>
      <c r="L135" s="42"/>
      <c r="M135" s="217" t="s">
        <v>19</v>
      </c>
      <c r="N135" s="218" t="s">
        <v>43</v>
      </c>
      <c r="O135" s="82"/>
      <c r="P135" s="219">
        <f>O135*H135</f>
        <v>0</v>
      </c>
      <c r="Q135" s="219">
        <v>0</v>
      </c>
      <c r="R135" s="219">
        <f>Q135*H135</f>
        <v>0</v>
      </c>
      <c r="S135" s="219">
        <v>0</v>
      </c>
      <c r="T135" s="220">
        <f>S135*H135</f>
        <v>0</v>
      </c>
      <c r="U135" s="36"/>
      <c r="V135" s="36"/>
      <c r="W135" s="36"/>
      <c r="X135" s="36"/>
      <c r="Y135" s="36"/>
      <c r="Z135" s="36"/>
      <c r="AA135" s="36"/>
      <c r="AB135" s="36"/>
      <c r="AC135" s="36"/>
      <c r="AD135" s="36"/>
      <c r="AE135" s="36"/>
      <c r="AR135" s="221" t="s">
        <v>239</v>
      </c>
      <c r="AT135" s="221" t="s">
        <v>234</v>
      </c>
      <c r="AU135" s="221" t="s">
        <v>79</v>
      </c>
      <c r="AY135" s="15" t="s">
        <v>232</v>
      </c>
      <c r="BE135" s="222">
        <f>IF(N135="základní",J135,0)</f>
        <v>0</v>
      </c>
      <c r="BF135" s="222">
        <f>IF(N135="snížená",J135,0)</f>
        <v>0</v>
      </c>
      <c r="BG135" s="222">
        <f>IF(N135="zákl. přenesená",J135,0)</f>
        <v>0</v>
      </c>
      <c r="BH135" s="222">
        <f>IF(N135="sníž. přenesená",J135,0)</f>
        <v>0</v>
      </c>
      <c r="BI135" s="222">
        <f>IF(N135="nulová",J135,0)</f>
        <v>0</v>
      </c>
      <c r="BJ135" s="15" t="s">
        <v>79</v>
      </c>
      <c r="BK135" s="222">
        <f>ROUND(I135*H135,2)</f>
        <v>0</v>
      </c>
      <c r="BL135" s="15" t="s">
        <v>239</v>
      </c>
      <c r="BM135" s="221" t="s">
        <v>1211</v>
      </c>
    </row>
    <row r="136" s="2" customFormat="1" ht="24.15" customHeight="1">
      <c r="A136" s="36"/>
      <c r="B136" s="37"/>
      <c r="C136" s="210" t="s">
        <v>1212</v>
      </c>
      <c r="D136" s="210" t="s">
        <v>234</v>
      </c>
      <c r="E136" s="211" t="s">
        <v>1213</v>
      </c>
      <c r="F136" s="212" t="s">
        <v>1214</v>
      </c>
      <c r="G136" s="213" t="s">
        <v>638</v>
      </c>
      <c r="H136" s="214">
        <v>4</v>
      </c>
      <c r="I136" s="215"/>
      <c r="J136" s="216">
        <f>ROUND(I136*H136,2)</f>
        <v>0</v>
      </c>
      <c r="K136" s="212" t="s">
        <v>19</v>
      </c>
      <c r="L136" s="42"/>
      <c r="M136" s="217" t="s">
        <v>19</v>
      </c>
      <c r="N136" s="218" t="s">
        <v>43</v>
      </c>
      <c r="O136" s="82"/>
      <c r="P136" s="219">
        <f>O136*H136</f>
        <v>0</v>
      </c>
      <c r="Q136" s="219">
        <v>0</v>
      </c>
      <c r="R136" s="219">
        <f>Q136*H136</f>
        <v>0</v>
      </c>
      <c r="S136" s="219">
        <v>0</v>
      </c>
      <c r="T136" s="220">
        <f>S136*H136</f>
        <v>0</v>
      </c>
      <c r="U136" s="36"/>
      <c r="V136" s="36"/>
      <c r="W136" s="36"/>
      <c r="X136" s="36"/>
      <c r="Y136" s="36"/>
      <c r="Z136" s="36"/>
      <c r="AA136" s="36"/>
      <c r="AB136" s="36"/>
      <c r="AC136" s="36"/>
      <c r="AD136" s="36"/>
      <c r="AE136" s="36"/>
      <c r="AR136" s="221" t="s">
        <v>239</v>
      </c>
      <c r="AT136" s="221" t="s">
        <v>234</v>
      </c>
      <c r="AU136" s="221" t="s">
        <v>79</v>
      </c>
      <c r="AY136" s="15" t="s">
        <v>232</v>
      </c>
      <c r="BE136" s="222">
        <f>IF(N136="základní",J136,0)</f>
        <v>0</v>
      </c>
      <c r="BF136" s="222">
        <f>IF(N136="snížená",J136,0)</f>
        <v>0</v>
      </c>
      <c r="BG136" s="222">
        <f>IF(N136="zákl. přenesená",J136,0)</f>
        <v>0</v>
      </c>
      <c r="BH136" s="222">
        <f>IF(N136="sníž. přenesená",J136,0)</f>
        <v>0</v>
      </c>
      <c r="BI136" s="222">
        <f>IF(N136="nulová",J136,0)</f>
        <v>0</v>
      </c>
      <c r="BJ136" s="15" t="s">
        <v>79</v>
      </c>
      <c r="BK136" s="222">
        <f>ROUND(I136*H136,2)</f>
        <v>0</v>
      </c>
      <c r="BL136" s="15" t="s">
        <v>239</v>
      </c>
      <c r="BM136" s="221" t="s">
        <v>1215</v>
      </c>
    </row>
    <row r="137" s="2" customFormat="1" ht="24.15" customHeight="1">
      <c r="A137" s="36"/>
      <c r="B137" s="37"/>
      <c r="C137" s="210" t="s">
        <v>1216</v>
      </c>
      <c r="D137" s="210" t="s">
        <v>234</v>
      </c>
      <c r="E137" s="211" t="s">
        <v>1217</v>
      </c>
      <c r="F137" s="212" t="s">
        <v>1218</v>
      </c>
      <c r="G137" s="213" t="s">
        <v>638</v>
      </c>
      <c r="H137" s="214">
        <v>24</v>
      </c>
      <c r="I137" s="215"/>
      <c r="J137" s="216">
        <f>ROUND(I137*H137,2)</f>
        <v>0</v>
      </c>
      <c r="K137" s="212" t="s">
        <v>19</v>
      </c>
      <c r="L137" s="42"/>
      <c r="M137" s="217" t="s">
        <v>19</v>
      </c>
      <c r="N137" s="218" t="s">
        <v>43</v>
      </c>
      <c r="O137" s="82"/>
      <c r="P137" s="219">
        <f>O137*H137</f>
        <v>0</v>
      </c>
      <c r="Q137" s="219">
        <v>0</v>
      </c>
      <c r="R137" s="219">
        <f>Q137*H137</f>
        <v>0</v>
      </c>
      <c r="S137" s="219">
        <v>0</v>
      </c>
      <c r="T137" s="220">
        <f>S137*H137</f>
        <v>0</v>
      </c>
      <c r="U137" s="36"/>
      <c r="V137" s="36"/>
      <c r="W137" s="36"/>
      <c r="X137" s="36"/>
      <c r="Y137" s="36"/>
      <c r="Z137" s="36"/>
      <c r="AA137" s="36"/>
      <c r="AB137" s="36"/>
      <c r="AC137" s="36"/>
      <c r="AD137" s="36"/>
      <c r="AE137" s="36"/>
      <c r="AR137" s="221" t="s">
        <v>239</v>
      </c>
      <c r="AT137" s="221" t="s">
        <v>234</v>
      </c>
      <c r="AU137" s="221" t="s">
        <v>79</v>
      </c>
      <c r="AY137" s="15" t="s">
        <v>232</v>
      </c>
      <c r="BE137" s="222">
        <f>IF(N137="základní",J137,0)</f>
        <v>0</v>
      </c>
      <c r="BF137" s="222">
        <f>IF(N137="snížená",J137,0)</f>
        <v>0</v>
      </c>
      <c r="BG137" s="222">
        <f>IF(N137="zákl. přenesená",J137,0)</f>
        <v>0</v>
      </c>
      <c r="BH137" s="222">
        <f>IF(N137="sníž. přenesená",J137,0)</f>
        <v>0</v>
      </c>
      <c r="BI137" s="222">
        <f>IF(N137="nulová",J137,0)</f>
        <v>0</v>
      </c>
      <c r="BJ137" s="15" t="s">
        <v>79</v>
      </c>
      <c r="BK137" s="222">
        <f>ROUND(I137*H137,2)</f>
        <v>0</v>
      </c>
      <c r="BL137" s="15" t="s">
        <v>239</v>
      </c>
      <c r="BM137" s="221" t="s">
        <v>1219</v>
      </c>
    </row>
    <row r="138" s="2" customFormat="1" ht="14.4" customHeight="1">
      <c r="A138" s="36"/>
      <c r="B138" s="37"/>
      <c r="C138" s="210" t="s">
        <v>1220</v>
      </c>
      <c r="D138" s="210" t="s">
        <v>234</v>
      </c>
      <c r="E138" s="211" t="s">
        <v>1221</v>
      </c>
      <c r="F138" s="212" t="s">
        <v>1222</v>
      </c>
      <c r="G138" s="213" t="s">
        <v>638</v>
      </c>
      <c r="H138" s="214">
        <v>1</v>
      </c>
      <c r="I138" s="215"/>
      <c r="J138" s="216">
        <f>ROUND(I138*H138,2)</f>
        <v>0</v>
      </c>
      <c r="K138" s="212" t="s">
        <v>19</v>
      </c>
      <c r="L138" s="42"/>
      <c r="M138" s="217" t="s">
        <v>19</v>
      </c>
      <c r="N138" s="218" t="s">
        <v>43</v>
      </c>
      <c r="O138" s="82"/>
      <c r="P138" s="219">
        <f>O138*H138</f>
        <v>0</v>
      </c>
      <c r="Q138" s="219">
        <v>0</v>
      </c>
      <c r="R138" s="219">
        <f>Q138*H138</f>
        <v>0</v>
      </c>
      <c r="S138" s="219">
        <v>0</v>
      </c>
      <c r="T138" s="220">
        <f>S138*H138</f>
        <v>0</v>
      </c>
      <c r="U138" s="36"/>
      <c r="V138" s="36"/>
      <c r="W138" s="36"/>
      <c r="X138" s="36"/>
      <c r="Y138" s="36"/>
      <c r="Z138" s="36"/>
      <c r="AA138" s="36"/>
      <c r="AB138" s="36"/>
      <c r="AC138" s="36"/>
      <c r="AD138" s="36"/>
      <c r="AE138" s="36"/>
      <c r="AR138" s="221" t="s">
        <v>239</v>
      </c>
      <c r="AT138" s="221" t="s">
        <v>234</v>
      </c>
      <c r="AU138" s="221" t="s">
        <v>79</v>
      </c>
      <c r="AY138" s="15" t="s">
        <v>232</v>
      </c>
      <c r="BE138" s="222">
        <f>IF(N138="základní",J138,0)</f>
        <v>0</v>
      </c>
      <c r="BF138" s="222">
        <f>IF(N138="snížená",J138,0)</f>
        <v>0</v>
      </c>
      <c r="BG138" s="222">
        <f>IF(N138="zákl. přenesená",J138,0)</f>
        <v>0</v>
      </c>
      <c r="BH138" s="222">
        <f>IF(N138="sníž. přenesená",J138,0)</f>
        <v>0</v>
      </c>
      <c r="BI138" s="222">
        <f>IF(N138="nulová",J138,0)</f>
        <v>0</v>
      </c>
      <c r="BJ138" s="15" t="s">
        <v>79</v>
      </c>
      <c r="BK138" s="222">
        <f>ROUND(I138*H138,2)</f>
        <v>0</v>
      </c>
      <c r="BL138" s="15" t="s">
        <v>239</v>
      </c>
      <c r="BM138" s="221" t="s">
        <v>1223</v>
      </c>
    </row>
    <row r="139" s="2" customFormat="1" ht="14.4" customHeight="1">
      <c r="A139" s="36"/>
      <c r="B139" s="37"/>
      <c r="C139" s="210" t="s">
        <v>1224</v>
      </c>
      <c r="D139" s="210" t="s">
        <v>234</v>
      </c>
      <c r="E139" s="211" t="s">
        <v>1225</v>
      </c>
      <c r="F139" s="212" t="s">
        <v>1226</v>
      </c>
      <c r="G139" s="213" t="s">
        <v>638</v>
      </c>
      <c r="H139" s="214">
        <v>1</v>
      </c>
      <c r="I139" s="215"/>
      <c r="J139" s="216">
        <f>ROUND(I139*H139,2)</f>
        <v>0</v>
      </c>
      <c r="K139" s="212" t="s">
        <v>19</v>
      </c>
      <c r="L139" s="42"/>
      <c r="M139" s="217" t="s">
        <v>19</v>
      </c>
      <c r="N139" s="218" t="s">
        <v>43</v>
      </c>
      <c r="O139" s="82"/>
      <c r="P139" s="219">
        <f>O139*H139</f>
        <v>0</v>
      </c>
      <c r="Q139" s="219">
        <v>0</v>
      </c>
      <c r="R139" s="219">
        <f>Q139*H139</f>
        <v>0</v>
      </c>
      <c r="S139" s="219">
        <v>0</v>
      </c>
      <c r="T139" s="220">
        <f>S139*H139</f>
        <v>0</v>
      </c>
      <c r="U139" s="36"/>
      <c r="V139" s="36"/>
      <c r="W139" s="36"/>
      <c r="X139" s="36"/>
      <c r="Y139" s="36"/>
      <c r="Z139" s="36"/>
      <c r="AA139" s="36"/>
      <c r="AB139" s="36"/>
      <c r="AC139" s="36"/>
      <c r="AD139" s="36"/>
      <c r="AE139" s="36"/>
      <c r="AR139" s="221" t="s">
        <v>239</v>
      </c>
      <c r="AT139" s="221" t="s">
        <v>234</v>
      </c>
      <c r="AU139" s="221" t="s">
        <v>79</v>
      </c>
      <c r="AY139" s="15" t="s">
        <v>232</v>
      </c>
      <c r="BE139" s="222">
        <f>IF(N139="základní",J139,0)</f>
        <v>0</v>
      </c>
      <c r="BF139" s="222">
        <f>IF(N139="snížená",J139,0)</f>
        <v>0</v>
      </c>
      <c r="BG139" s="222">
        <f>IF(N139="zákl. přenesená",J139,0)</f>
        <v>0</v>
      </c>
      <c r="BH139" s="222">
        <f>IF(N139="sníž. přenesená",J139,0)</f>
        <v>0</v>
      </c>
      <c r="BI139" s="222">
        <f>IF(N139="nulová",J139,0)</f>
        <v>0</v>
      </c>
      <c r="BJ139" s="15" t="s">
        <v>79</v>
      </c>
      <c r="BK139" s="222">
        <f>ROUND(I139*H139,2)</f>
        <v>0</v>
      </c>
      <c r="BL139" s="15" t="s">
        <v>239</v>
      </c>
      <c r="BM139" s="221" t="s">
        <v>1227</v>
      </c>
    </row>
    <row r="140" s="2" customFormat="1" ht="14.4" customHeight="1">
      <c r="A140" s="36"/>
      <c r="B140" s="37"/>
      <c r="C140" s="210" t="s">
        <v>1228</v>
      </c>
      <c r="D140" s="210" t="s">
        <v>234</v>
      </c>
      <c r="E140" s="211" t="s">
        <v>1229</v>
      </c>
      <c r="F140" s="212" t="s">
        <v>1230</v>
      </c>
      <c r="G140" s="213" t="s">
        <v>638</v>
      </c>
      <c r="H140" s="214">
        <v>1</v>
      </c>
      <c r="I140" s="215"/>
      <c r="J140" s="216">
        <f>ROUND(I140*H140,2)</f>
        <v>0</v>
      </c>
      <c r="K140" s="212" t="s">
        <v>19</v>
      </c>
      <c r="L140" s="42"/>
      <c r="M140" s="217" t="s">
        <v>19</v>
      </c>
      <c r="N140" s="218" t="s">
        <v>43</v>
      </c>
      <c r="O140" s="82"/>
      <c r="P140" s="219">
        <f>O140*H140</f>
        <v>0</v>
      </c>
      <c r="Q140" s="219">
        <v>0</v>
      </c>
      <c r="R140" s="219">
        <f>Q140*H140</f>
        <v>0</v>
      </c>
      <c r="S140" s="219">
        <v>0</v>
      </c>
      <c r="T140" s="220">
        <f>S140*H140</f>
        <v>0</v>
      </c>
      <c r="U140" s="36"/>
      <c r="V140" s="36"/>
      <c r="W140" s="36"/>
      <c r="X140" s="36"/>
      <c r="Y140" s="36"/>
      <c r="Z140" s="36"/>
      <c r="AA140" s="36"/>
      <c r="AB140" s="36"/>
      <c r="AC140" s="36"/>
      <c r="AD140" s="36"/>
      <c r="AE140" s="36"/>
      <c r="AR140" s="221" t="s">
        <v>239</v>
      </c>
      <c r="AT140" s="221" t="s">
        <v>234</v>
      </c>
      <c r="AU140" s="221" t="s">
        <v>79</v>
      </c>
      <c r="AY140" s="15" t="s">
        <v>232</v>
      </c>
      <c r="BE140" s="222">
        <f>IF(N140="základní",J140,0)</f>
        <v>0</v>
      </c>
      <c r="BF140" s="222">
        <f>IF(N140="snížená",J140,0)</f>
        <v>0</v>
      </c>
      <c r="BG140" s="222">
        <f>IF(N140="zákl. přenesená",J140,0)</f>
        <v>0</v>
      </c>
      <c r="BH140" s="222">
        <f>IF(N140="sníž. přenesená",J140,0)</f>
        <v>0</v>
      </c>
      <c r="BI140" s="222">
        <f>IF(N140="nulová",J140,0)</f>
        <v>0</v>
      </c>
      <c r="BJ140" s="15" t="s">
        <v>79</v>
      </c>
      <c r="BK140" s="222">
        <f>ROUND(I140*H140,2)</f>
        <v>0</v>
      </c>
      <c r="BL140" s="15" t="s">
        <v>239</v>
      </c>
      <c r="BM140" s="221" t="s">
        <v>1231</v>
      </c>
    </row>
    <row r="141" s="2" customFormat="1" ht="14.4" customHeight="1">
      <c r="A141" s="36"/>
      <c r="B141" s="37"/>
      <c r="C141" s="210" t="s">
        <v>1232</v>
      </c>
      <c r="D141" s="210" t="s">
        <v>234</v>
      </c>
      <c r="E141" s="211" t="s">
        <v>1233</v>
      </c>
      <c r="F141" s="212" t="s">
        <v>1234</v>
      </c>
      <c r="G141" s="213" t="s">
        <v>638</v>
      </c>
      <c r="H141" s="214">
        <v>1</v>
      </c>
      <c r="I141" s="215"/>
      <c r="J141" s="216">
        <f>ROUND(I141*H141,2)</f>
        <v>0</v>
      </c>
      <c r="K141" s="212" t="s">
        <v>19</v>
      </c>
      <c r="L141" s="42"/>
      <c r="M141" s="217" t="s">
        <v>19</v>
      </c>
      <c r="N141" s="218" t="s">
        <v>43</v>
      </c>
      <c r="O141" s="82"/>
      <c r="P141" s="219">
        <f>O141*H141</f>
        <v>0</v>
      </c>
      <c r="Q141" s="219">
        <v>0</v>
      </c>
      <c r="R141" s="219">
        <f>Q141*H141</f>
        <v>0</v>
      </c>
      <c r="S141" s="219">
        <v>0</v>
      </c>
      <c r="T141" s="220">
        <f>S141*H141</f>
        <v>0</v>
      </c>
      <c r="U141" s="36"/>
      <c r="V141" s="36"/>
      <c r="W141" s="36"/>
      <c r="X141" s="36"/>
      <c r="Y141" s="36"/>
      <c r="Z141" s="36"/>
      <c r="AA141" s="36"/>
      <c r="AB141" s="36"/>
      <c r="AC141" s="36"/>
      <c r="AD141" s="36"/>
      <c r="AE141" s="36"/>
      <c r="AR141" s="221" t="s">
        <v>239</v>
      </c>
      <c r="AT141" s="221" t="s">
        <v>234</v>
      </c>
      <c r="AU141" s="221" t="s">
        <v>79</v>
      </c>
      <c r="AY141" s="15" t="s">
        <v>232</v>
      </c>
      <c r="BE141" s="222">
        <f>IF(N141="základní",J141,0)</f>
        <v>0</v>
      </c>
      <c r="BF141" s="222">
        <f>IF(N141="snížená",J141,0)</f>
        <v>0</v>
      </c>
      <c r="BG141" s="222">
        <f>IF(N141="zákl. přenesená",J141,0)</f>
        <v>0</v>
      </c>
      <c r="BH141" s="222">
        <f>IF(N141="sníž. přenesená",J141,0)</f>
        <v>0</v>
      </c>
      <c r="BI141" s="222">
        <f>IF(N141="nulová",J141,0)</f>
        <v>0</v>
      </c>
      <c r="BJ141" s="15" t="s">
        <v>79</v>
      </c>
      <c r="BK141" s="222">
        <f>ROUND(I141*H141,2)</f>
        <v>0</v>
      </c>
      <c r="BL141" s="15" t="s">
        <v>239</v>
      </c>
      <c r="BM141" s="221" t="s">
        <v>1235</v>
      </c>
    </row>
    <row r="142" s="2" customFormat="1" ht="14.4" customHeight="1">
      <c r="A142" s="36"/>
      <c r="B142" s="37"/>
      <c r="C142" s="210" t="s">
        <v>1236</v>
      </c>
      <c r="D142" s="210" t="s">
        <v>234</v>
      </c>
      <c r="E142" s="211" t="s">
        <v>1237</v>
      </c>
      <c r="F142" s="212" t="s">
        <v>1238</v>
      </c>
      <c r="G142" s="213" t="s">
        <v>638</v>
      </c>
      <c r="H142" s="214">
        <v>1</v>
      </c>
      <c r="I142" s="215"/>
      <c r="J142" s="216">
        <f>ROUND(I142*H142,2)</f>
        <v>0</v>
      </c>
      <c r="K142" s="212" t="s">
        <v>19</v>
      </c>
      <c r="L142" s="42"/>
      <c r="M142" s="217" t="s">
        <v>19</v>
      </c>
      <c r="N142" s="218" t="s">
        <v>43</v>
      </c>
      <c r="O142" s="82"/>
      <c r="P142" s="219">
        <f>O142*H142</f>
        <v>0</v>
      </c>
      <c r="Q142" s="219">
        <v>0</v>
      </c>
      <c r="R142" s="219">
        <f>Q142*H142</f>
        <v>0</v>
      </c>
      <c r="S142" s="219">
        <v>0</v>
      </c>
      <c r="T142" s="220">
        <f>S142*H142</f>
        <v>0</v>
      </c>
      <c r="U142" s="36"/>
      <c r="V142" s="36"/>
      <c r="W142" s="36"/>
      <c r="X142" s="36"/>
      <c r="Y142" s="36"/>
      <c r="Z142" s="36"/>
      <c r="AA142" s="36"/>
      <c r="AB142" s="36"/>
      <c r="AC142" s="36"/>
      <c r="AD142" s="36"/>
      <c r="AE142" s="36"/>
      <c r="AR142" s="221" t="s">
        <v>239</v>
      </c>
      <c r="AT142" s="221" t="s">
        <v>234</v>
      </c>
      <c r="AU142" s="221" t="s">
        <v>79</v>
      </c>
      <c r="AY142" s="15" t="s">
        <v>232</v>
      </c>
      <c r="BE142" s="222">
        <f>IF(N142="základní",J142,0)</f>
        <v>0</v>
      </c>
      <c r="BF142" s="222">
        <f>IF(N142="snížená",J142,0)</f>
        <v>0</v>
      </c>
      <c r="BG142" s="222">
        <f>IF(N142="zákl. přenesená",J142,0)</f>
        <v>0</v>
      </c>
      <c r="BH142" s="222">
        <f>IF(N142="sníž. přenesená",J142,0)</f>
        <v>0</v>
      </c>
      <c r="BI142" s="222">
        <f>IF(N142="nulová",J142,0)</f>
        <v>0</v>
      </c>
      <c r="BJ142" s="15" t="s">
        <v>79</v>
      </c>
      <c r="BK142" s="222">
        <f>ROUND(I142*H142,2)</f>
        <v>0</v>
      </c>
      <c r="BL142" s="15" t="s">
        <v>239</v>
      </c>
      <c r="BM142" s="221" t="s">
        <v>1239</v>
      </c>
    </row>
    <row r="143" s="2" customFormat="1" ht="14.4" customHeight="1">
      <c r="A143" s="36"/>
      <c r="B143" s="37"/>
      <c r="C143" s="210" t="s">
        <v>1240</v>
      </c>
      <c r="D143" s="210" t="s">
        <v>234</v>
      </c>
      <c r="E143" s="211" t="s">
        <v>1241</v>
      </c>
      <c r="F143" s="212" t="s">
        <v>1242</v>
      </c>
      <c r="G143" s="213" t="s">
        <v>638</v>
      </c>
      <c r="H143" s="214">
        <v>1</v>
      </c>
      <c r="I143" s="215"/>
      <c r="J143" s="216">
        <f>ROUND(I143*H143,2)</f>
        <v>0</v>
      </c>
      <c r="K143" s="212" t="s">
        <v>19</v>
      </c>
      <c r="L143" s="42"/>
      <c r="M143" s="217" t="s">
        <v>19</v>
      </c>
      <c r="N143" s="218" t="s">
        <v>43</v>
      </c>
      <c r="O143" s="82"/>
      <c r="P143" s="219">
        <f>O143*H143</f>
        <v>0</v>
      </c>
      <c r="Q143" s="219">
        <v>0</v>
      </c>
      <c r="R143" s="219">
        <f>Q143*H143</f>
        <v>0</v>
      </c>
      <c r="S143" s="219">
        <v>0</v>
      </c>
      <c r="T143" s="220">
        <f>S143*H143</f>
        <v>0</v>
      </c>
      <c r="U143" s="36"/>
      <c r="V143" s="36"/>
      <c r="W143" s="36"/>
      <c r="X143" s="36"/>
      <c r="Y143" s="36"/>
      <c r="Z143" s="36"/>
      <c r="AA143" s="36"/>
      <c r="AB143" s="36"/>
      <c r="AC143" s="36"/>
      <c r="AD143" s="36"/>
      <c r="AE143" s="36"/>
      <c r="AR143" s="221" t="s">
        <v>239</v>
      </c>
      <c r="AT143" s="221" t="s">
        <v>234</v>
      </c>
      <c r="AU143" s="221" t="s">
        <v>79</v>
      </c>
      <c r="AY143" s="15" t="s">
        <v>232</v>
      </c>
      <c r="BE143" s="222">
        <f>IF(N143="základní",J143,0)</f>
        <v>0</v>
      </c>
      <c r="BF143" s="222">
        <f>IF(N143="snížená",J143,0)</f>
        <v>0</v>
      </c>
      <c r="BG143" s="222">
        <f>IF(N143="zákl. přenesená",J143,0)</f>
        <v>0</v>
      </c>
      <c r="BH143" s="222">
        <f>IF(N143="sníž. přenesená",J143,0)</f>
        <v>0</v>
      </c>
      <c r="BI143" s="222">
        <f>IF(N143="nulová",J143,0)</f>
        <v>0</v>
      </c>
      <c r="BJ143" s="15" t="s">
        <v>79</v>
      </c>
      <c r="BK143" s="222">
        <f>ROUND(I143*H143,2)</f>
        <v>0</v>
      </c>
      <c r="BL143" s="15" t="s">
        <v>239</v>
      </c>
      <c r="BM143" s="221" t="s">
        <v>1243</v>
      </c>
    </row>
    <row r="144" s="2" customFormat="1" ht="14.4" customHeight="1">
      <c r="A144" s="36"/>
      <c r="B144" s="37"/>
      <c r="C144" s="210" t="s">
        <v>1244</v>
      </c>
      <c r="D144" s="210" t="s">
        <v>234</v>
      </c>
      <c r="E144" s="211" t="s">
        <v>1245</v>
      </c>
      <c r="F144" s="212" t="s">
        <v>1246</v>
      </c>
      <c r="G144" s="213" t="s">
        <v>1103</v>
      </c>
      <c r="H144" s="214">
        <v>8</v>
      </c>
      <c r="I144" s="215"/>
      <c r="J144" s="216">
        <f>ROUND(I144*H144,2)</f>
        <v>0</v>
      </c>
      <c r="K144" s="212" t="s">
        <v>19</v>
      </c>
      <c r="L144" s="42"/>
      <c r="M144" s="217" t="s">
        <v>19</v>
      </c>
      <c r="N144" s="218" t="s">
        <v>43</v>
      </c>
      <c r="O144" s="82"/>
      <c r="P144" s="219">
        <f>O144*H144</f>
        <v>0</v>
      </c>
      <c r="Q144" s="219">
        <v>0</v>
      </c>
      <c r="R144" s="219">
        <f>Q144*H144</f>
        <v>0</v>
      </c>
      <c r="S144" s="219">
        <v>0</v>
      </c>
      <c r="T144" s="220">
        <f>S144*H144</f>
        <v>0</v>
      </c>
      <c r="U144" s="36"/>
      <c r="V144" s="36"/>
      <c r="W144" s="36"/>
      <c r="X144" s="36"/>
      <c r="Y144" s="36"/>
      <c r="Z144" s="36"/>
      <c r="AA144" s="36"/>
      <c r="AB144" s="36"/>
      <c r="AC144" s="36"/>
      <c r="AD144" s="36"/>
      <c r="AE144" s="36"/>
      <c r="AR144" s="221" t="s">
        <v>239</v>
      </c>
      <c r="AT144" s="221" t="s">
        <v>234</v>
      </c>
      <c r="AU144" s="221" t="s">
        <v>79</v>
      </c>
      <c r="AY144" s="15" t="s">
        <v>232</v>
      </c>
      <c r="BE144" s="222">
        <f>IF(N144="základní",J144,0)</f>
        <v>0</v>
      </c>
      <c r="BF144" s="222">
        <f>IF(N144="snížená",J144,0)</f>
        <v>0</v>
      </c>
      <c r="BG144" s="222">
        <f>IF(N144="zákl. přenesená",J144,0)</f>
        <v>0</v>
      </c>
      <c r="BH144" s="222">
        <f>IF(N144="sníž. přenesená",J144,0)</f>
        <v>0</v>
      </c>
      <c r="BI144" s="222">
        <f>IF(N144="nulová",J144,0)</f>
        <v>0</v>
      </c>
      <c r="BJ144" s="15" t="s">
        <v>79</v>
      </c>
      <c r="BK144" s="222">
        <f>ROUND(I144*H144,2)</f>
        <v>0</v>
      </c>
      <c r="BL144" s="15" t="s">
        <v>239</v>
      </c>
      <c r="BM144" s="221" t="s">
        <v>1247</v>
      </c>
    </row>
    <row r="145" s="2" customFormat="1" ht="14.4" customHeight="1">
      <c r="A145" s="36"/>
      <c r="B145" s="37"/>
      <c r="C145" s="210" t="s">
        <v>1248</v>
      </c>
      <c r="D145" s="210" t="s">
        <v>234</v>
      </c>
      <c r="E145" s="211" t="s">
        <v>1249</v>
      </c>
      <c r="F145" s="212" t="s">
        <v>1250</v>
      </c>
      <c r="G145" s="213" t="s">
        <v>1016</v>
      </c>
      <c r="H145" s="214">
        <v>30</v>
      </c>
      <c r="I145" s="215"/>
      <c r="J145" s="216">
        <f>ROUND(I145*H145,2)</f>
        <v>0</v>
      </c>
      <c r="K145" s="212" t="s">
        <v>19</v>
      </c>
      <c r="L145" s="42"/>
      <c r="M145" s="217" t="s">
        <v>19</v>
      </c>
      <c r="N145" s="218" t="s">
        <v>43</v>
      </c>
      <c r="O145" s="82"/>
      <c r="P145" s="219">
        <f>O145*H145</f>
        <v>0</v>
      </c>
      <c r="Q145" s="219">
        <v>0</v>
      </c>
      <c r="R145" s="219">
        <f>Q145*H145</f>
        <v>0</v>
      </c>
      <c r="S145" s="219">
        <v>0</v>
      </c>
      <c r="T145" s="220">
        <f>S145*H145</f>
        <v>0</v>
      </c>
      <c r="U145" s="36"/>
      <c r="V145" s="36"/>
      <c r="W145" s="36"/>
      <c r="X145" s="36"/>
      <c r="Y145" s="36"/>
      <c r="Z145" s="36"/>
      <c r="AA145" s="36"/>
      <c r="AB145" s="36"/>
      <c r="AC145" s="36"/>
      <c r="AD145" s="36"/>
      <c r="AE145" s="36"/>
      <c r="AR145" s="221" t="s">
        <v>239</v>
      </c>
      <c r="AT145" s="221" t="s">
        <v>234</v>
      </c>
      <c r="AU145" s="221" t="s">
        <v>79</v>
      </c>
      <c r="AY145" s="15" t="s">
        <v>232</v>
      </c>
      <c r="BE145" s="222">
        <f>IF(N145="základní",J145,0)</f>
        <v>0</v>
      </c>
      <c r="BF145" s="222">
        <f>IF(N145="snížená",J145,0)</f>
        <v>0</v>
      </c>
      <c r="BG145" s="222">
        <f>IF(N145="zákl. přenesená",J145,0)</f>
        <v>0</v>
      </c>
      <c r="BH145" s="222">
        <f>IF(N145="sníž. přenesená",J145,0)</f>
        <v>0</v>
      </c>
      <c r="BI145" s="222">
        <f>IF(N145="nulová",J145,0)</f>
        <v>0</v>
      </c>
      <c r="BJ145" s="15" t="s">
        <v>79</v>
      </c>
      <c r="BK145" s="222">
        <f>ROUND(I145*H145,2)</f>
        <v>0</v>
      </c>
      <c r="BL145" s="15" t="s">
        <v>239</v>
      </c>
      <c r="BM145" s="221" t="s">
        <v>1251</v>
      </c>
    </row>
    <row r="146" s="2" customFormat="1" ht="14.4" customHeight="1">
      <c r="A146" s="36"/>
      <c r="B146" s="37"/>
      <c r="C146" s="210" t="s">
        <v>1252</v>
      </c>
      <c r="D146" s="210" t="s">
        <v>234</v>
      </c>
      <c r="E146" s="211" t="s">
        <v>1253</v>
      </c>
      <c r="F146" s="212" t="s">
        <v>1254</v>
      </c>
      <c r="G146" s="213" t="s">
        <v>1016</v>
      </c>
      <c r="H146" s="214">
        <v>9</v>
      </c>
      <c r="I146" s="215"/>
      <c r="J146" s="216">
        <f>ROUND(I146*H146,2)</f>
        <v>0</v>
      </c>
      <c r="K146" s="212" t="s">
        <v>19</v>
      </c>
      <c r="L146" s="42"/>
      <c r="M146" s="217" t="s">
        <v>19</v>
      </c>
      <c r="N146" s="218" t="s">
        <v>43</v>
      </c>
      <c r="O146" s="82"/>
      <c r="P146" s="219">
        <f>O146*H146</f>
        <v>0</v>
      </c>
      <c r="Q146" s="219">
        <v>0</v>
      </c>
      <c r="R146" s="219">
        <f>Q146*H146</f>
        <v>0</v>
      </c>
      <c r="S146" s="219">
        <v>0</v>
      </c>
      <c r="T146" s="220">
        <f>S146*H146</f>
        <v>0</v>
      </c>
      <c r="U146" s="36"/>
      <c r="V146" s="36"/>
      <c r="W146" s="36"/>
      <c r="X146" s="36"/>
      <c r="Y146" s="36"/>
      <c r="Z146" s="36"/>
      <c r="AA146" s="36"/>
      <c r="AB146" s="36"/>
      <c r="AC146" s="36"/>
      <c r="AD146" s="36"/>
      <c r="AE146" s="36"/>
      <c r="AR146" s="221" t="s">
        <v>239</v>
      </c>
      <c r="AT146" s="221" t="s">
        <v>234</v>
      </c>
      <c r="AU146" s="221" t="s">
        <v>79</v>
      </c>
      <c r="AY146" s="15" t="s">
        <v>232</v>
      </c>
      <c r="BE146" s="222">
        <f>IF(N146="základní",J146,0)</f>
        <v>0</v>
      </c>
      <c r="BF146" s="222">
        <f>IF(N146="snížená",J146,0)</f>
        <v>0</v>
      </c>
      <c r="BG146" s="222">
        <f>IF(N146="zákl. přenesená",J146,0)</f>
        <v>0</v>
      </c>
      <c r="BH146" s="222">
        <f>IF(N146="sníž. přenesená",J146,0)</f>
        <v>0</v>
      </c>
      <c r="BI146" s="222">
        <f>IF(N146="nulová",J146,0)</f>
        <v>0</v>
      </c>
      <c r="BJ146" s="15" t="s">
        <v>79</v>
      </c>
      <c r="BK146" s="222">
        <f>ROUND(I146*H146,2)</f>
        <v>0</v>
      </c>
      <c r="BL146" s="15" t="s">
        <v>239</v>
      </c>
      <c r="BM146" s="221" t="s">
        <v>1255</v>
      </c>
    </row>
    <row r="147" s="2" customFormat="1" ht="14.4" customHeight="1">
      <c r="A147" s="36"/>
      <c r="B147" s="37"/>
      <c r="C147" s="210" t="s">
        <v>1256</v>
      </c>
      <c r="D147" s="210" t="s">
        <v>234</v>
      </c>
      <c r="E147" s="211" t="s">
        <v>1257</v>
      </c>
      <c r="F147" s="212" t="s">
        <v>1258</v>
      </c>
      <c r="G147" s="213" t="s">
        <v>638</v>
      </c>
      <c r="H147" s="214">
        <v>1</v>
      </c>
      <c r="I147" s="215"/>
      <c r="J147" s="216">
        <f>ROUND(I147*H147,2)</f>
        <v>0</v>
      </c>
      <c r="K147" s="212" t="s">
        <v>19</v>
      </c>
      <c r="L147" s="42"/>
      <c r="M147" s="217" t="s">
        <v>19</v>
      </c>
      <c r="N147" s="218" t="s">
        <v>43</v>
      </c>
      <c r="O147" s="82"/>
      <c r="P147" s="219">
        <f>O147*H147</f>
        <v>0</v>
      </c>
      <c r="Q147" s="219">
        <v>0</v>
      </c>
      <c r="R147" s="219">
        <f>Q147*H147</f>
        <v>0</v>
      </c>
      <c r="S147" s="219">
        <v>0</v>
      </c>
      <c r="T147" s="220">
        <f>S147*H147</f>
        <v>0</v>
      </c>
      <c r="U147" s="36"/>
      <c r="V147" s="36"/>
      <c r="W147" s="36"/>
      <c r="X147" s="36"/>
      <c r="Y147" s="36"/>
      <c r="Z147" s="36"/>
      <c r="AA147" s="36"/>
      <c r="AB147" s="36"/>
      <c r="AC147" s="36"/>
      <c r="AD147" s="36"/>
      <c r="AE147" s="36"/>
      <c r="AR147" s="221" t="s">
        <v>239</v>
      </c>
      <c r="AT147" s="221" t="s">
        <v>234</v>
      </c>
      <c r="AU147" s="221" t="s">
        <v>79</v>
      </c>
      <c r="AY147" s="15" t="s">
        <v>232</v>
      </c>
      <c r="BE147" s="222">
        <f>IF(N147="základní",J147,0)</f>
        <v>0</v>
      </c>
      <c r="BF147" s="222">
        <f>IF(N147="snížená",J147,0)</f>
        <v>0</v>
      </c>
      <c r="BG147" s="222">
        <f>IF(N147="zákl. přenesená",J147,0)</f>
        <v>0</v>
      </c>
      <c r="BH147" s="222">
        <f>IF(N147="sníž. přenesená",J147,0)</f>
        <v>0</v>
      </c>
      <c r="BI147" s="222">
        <f>IF(N147="nulová",J147,0)</f>
        <v>0</v>
      </c>
      <c r="BJ147" s="15" t="s">
        <v>79</v>
      </c>
      <c r="BK147" s="222">
        <f>ROUND(I147*H147,2)</f>
        <v>0</v>
      </c>
      <c r="BL147" s="15" t="s">
        <v>239</v>
      </c>
      <c r="BM147" s="221" t="s">
        <v>1259</v>
      </c>
    </row>
    <row r="148" s="2" customFormat="1" ht="14.4" customHeight="1">
      <c r="A148" s="36"/>
      <c r="B148" s="37"/>
      <c r="C148" s="210" t="s">
        <v>1260</v>
      </c>
      <c r="D148" s="210" t="s">
        <v>234</v>
      </c>
      <c r="E148" s="211" t="s">
        <v>1261</v>
      </c>
      <c r="F148" s="212" t="s">
        <v>1262</v>
      </c>
      <c r="G148" s="213" t="s">
        <v>638</v>
      </c>
      <c r="H148" s="214">
        <v>1</v>
      </c>
      <c r="I148" s="215"/>
      <c r="J148" s="216">
        <f>ROUND(I148*H148,2)</f>
        <v>0</v>
      </c>
      <c r="K148" s="212" t="s">
        <v>19</v>
      </c>
      <c r="L148" s="42"/>
      <c r="M148" s="217" t="s">
        <v>19</v>
      </c>
      <c r="N148" s="218" t="s">
        <v>43</v>
      </c>
      <c r="O148" s="82"/>
      <c r="P148" s="219">
        <f>O148*H148</f>
        <v>0</v>
      </c>
      <c r="Q148" s="219">
        <v>0</v>
      </c>
      <c r="R148" s="219">
        <f>Q148*H148</f>
        <v>0</v>
      </c>
      <c r="S148" s="219">
        <v>0</v>
      </c>
      <c r="T148" s="220">
        <f>S148*H148</f>
        <v>0</v>
      </c>
      <c r="U148" s="36"/>
      <c r="V148" s="36"/>
      <c r="W148" s="36"/>
      <c r="X148" s="36"/>
      <c r="Y148" s="36"/>
      <c r="Z148" s="36"/>
      <c r="AA148" s="36"/>
      <c r="AB148" s="36"/>
      <c r="AC148" s="36"/>
      <c r="AD148" s="36"/>
      <c r="AE148" s="36"/>
      <c r="AR148" s="221" t="s">
        <v>239</v>
      </c>
      <c r="AT148" s="221" t="s">
        <v>234</v>
      </c>
      <c r="AU148" s="221" t="s">
        <v>79</v>
      </c>
      <c r="AY148" s="15" t="s">
        <v>232</v>
      </c>
      <c r="BE148" s="222">
        <f>IF(N148="základní",J148,0)</f>
        <v>0</v>
      </c>
      <c r="BF148" s="222">
        <f>IF(N148="snížená",J148,0)</f>
        <v>0</v>
      </c>
      <c r="BG148" s="222">
        <f>IF(N148="zákl. přenesená",J148,0)</f>
        <v>0</v>
      </c>
      <c r="BH148" s="222">
        <f>IF(N148="sníž. přenesená",J148,0)</f>
        <v>0</v>
      </c>
      <c r="BI148" s="222">
        <f>IF(N148="nulová",J148,0)</f>
        <v>0</v>
      </c>
      <c r="BJ148" s="15" t="s">
        <v>79</v>
      </c>
      <c r="BK148" s="222">
        <f>ROUND(I148*H148,2)</f>
        <v>0</v>
      </c>
      <c r="BL148" s="15" t="s">
        <v>239</v>
      </c>
      <c r="BM148" s="221" t="s">
        <v>1263</v>
      </c>
    </row>
    <row r="149" s="2" customFormat="1" ht="14.4" customHeight="1">
      <c r="A149" s="36"/>
      <c r="B149" s="37"/>
      <c r="C149" s="210" t="s">
        <v>1264</v>
      </c>
      <c r="D149" s="210" t="s">
        <v>234</v>
      </c>
      <c r="E149" s="211" t="s">
        <v>1265</v>
      </c>
      <c r="F149" s="212" t="s">
        <v>1266</v>
      </c>
      <c r="G149" s="213" t="s">
        <v>638</v>
      </c>
      <c r="H149" s="214">
        <v>1</v>
      </c>
      <c r="I149" s="215"/>
      <c r="J149" s="216">
        <f>ROUND(I149*H149,2)</f>
        <v>0</v>
      </c>
      <c r="K149" s="212" t="s">
        <v>19</v>
      </c>
      <c r="L149" s="42"/>
      <c r="M149" s="217" t="s">
        <v>19</v>
      </c>
      <c r="N149" s="218" t="s">
        <v>43</v>
      </c>
      <c r="O149" s="82"/>
      <c r="P149" s="219">
        <f>O149*H149</f>
        <v>0</v>
      </c>
      <c r="Q149" s="219">
        <v>0</v>
      </c>
      <c r="R149" s="219">
        <f>Q149*H149</f>
        <v>0</v>
      </c>
      <c r="S149" s="219">
        <v>0</v>
      </c>
      <c r="T149" s="220">
        <f>S149*H149</f>
        <v>0</v>
      </c>
      <c r="U149" s="36"/>
      <c r="V149" s="36"/>
      <c r="W149" s="36"/>
      <c r="X149" s="36"/>
      <c r="Y149" s="36"/>
      <c r="Z149" s="36"/>
      <c r="AA149" s="36"/>
      <c r="AB149" s="36"/>
      <c r="AC149" s="36"/>
      <c r="AD149" s="36"/>
      <c r="AE149" s="36"/>
      <c r="AR149" s="221" t="s">
        <v>239</v>
      </c>
      <c r="AT149" s="221" t="s">
        <v>234</v>
      </c>
      <c r="AU149" s="221" t="s">
        <v>79</v>
      </c>
      <c r="AY149" s="15" t="s">
        <v>232</v>
      </c>
      <c r="BE149" s="222">
        <f>IF(N149="základní",J149,0)</f>
        <v>0</v>
      </c>
      <c r="BF149" s="222">
        <f>IF(N149="snížená",J149,0)</f>
        <v>0</v>
      </c>
      <c r="BG149" s="222">
        <f>IF(N149="zákl. přenesená",J149,0)</f>
        <v>0</v>
      </c>
      <c r="BH149" s="222">
        <f>IF(N149="sníž. přenesená",J149,0)</f>
        <v>0</v>
      </c>
      <c r="BI149" s="222">
        <f>IF(N149="nulová",J149,0)</f>
        <v>0</v>
      </c>
      <c r="BJ149" s="15" t="s">
        <v>79</v>
      </c>
      <c r="BK149" s="222">
        <f>ROUND(I149*H149,2)</f>
        <v>0</v>
      </c>
      <c r="BL149" s="15" t="s">
        <v>239</v>
      </c>
      <c r="BM149" s="221" t="s">
        <v>1267</v>
      </c>
    </row>
    <row r="150" s="2" customFormat="1" ht="14.4" customHeight="1">
      <c r="A150" s="36"/>
      <c r="B150" s="37"/>
      <c r="C150" s="210" t="s">
        <v>726</v>
      </c>
      <c r="D150" s="210" t="s">
        <v>234</v>
      </c>
      <c r="E150" s="211" t="s">
        <v>1268</v>
      </c>
      <c r="F150" s="212" t="s">
        <v>1269</v>
      </c>
      <c r="G150" s="213" t="s">
        <v>638</v>
      </c>
      <c r="H150" s="214">
        <v>1</v>
      </c>
      <c r="I150" s="215"/>
      <c r="J150" s="216">
        <f>ROUND(I150*H150,2)</f>
        <v>0</v>
      </c>
      <c r="K150" s="212" t="s">
        <v>19</v>
      </c>
      <c r="L150" s="42"/>
      <c r="M150" s="233" t="s">
        <v>19</v>
      </c>
      <c r="N150" s="234" t="s">
        <v>43</v>
      </c>
      <c r="O150" s="235"/>
      <c r="P150" s="236">
        <f>O150*H150</f>
        <v>0</v>
      </c>
      <c r="Q150" s="236">
        <v>0</v>
      </c>
      <c r="R150" s="236">
        <f>Q150*H150</f>
        <v>0</v>
      </c>
      <c r="S150" s="236">
        <v>0</v>
      </c>
      <c r="T150" s="237">
        <f>S150*H150</f>
        <v>0</v>
      </c>
      <c r="U150" s="36"/>
      <c r="V150" s="36"/>
      <c r="W150" s="36"/>
      <c r="X150" s="36"/>
      <c r="Y150" s="36"/>
      <c r="Z150" s="36"/>
      <c r="AA150" s="36"/>
      <c r="AB150" s="36"/>
      <c r="AC150" s="36"/>
      <c r="AD150" s="36"/>
      <c r="AE150" s="36"/>
      <c r="AR150" s="221" t="s">
        <v>239</v>
      </c>
      <c r="AT150" s="221" t="s">
        <v>234</v>
      </c>
      <c r="AU150" s="221" t="s">
        <v>79</v>
      </c>
      <c r="AY150" s="15" t="s">
        <v>232</v>
      </c>
      <c r="BE150" s="222">
        <f>IF(N150="základní",J150,0)</f>
        <v>0</v>
      </c>
      <c r="BF150" s="222">
        <f>IF(N150="snížená",J150,0)</f>
        <v>0</v>
      </c>
      <c r="BG150" s="222">
        <f>IF(N150="zákl. přenesená",J150,0)</f>
        <v>0</v>
      </c>
      <c r="BH150" s="222">
        <f>IF(N150="sníž. přenesená",J150,0)</f>
        <v>0</v>
      </c>
      <c r="BI150" s="222">
        <f>IF(N150="nulová",J150,0)</f>
        <v>0</v>
      </c>
      <c r="BJ150" s="15" t="s">
        <v>79</v>
      </c>
      <c r="BK150" s="222">
        <f>ROUND(I150*H150,2)</f>
        <v>0</v>
      </c>
      <c r="BL150" s="15" t="s">
        <v>239</v>
      </c>
      <c r="BM150" s="221" t="s">
        <v>1270</v>
      </c>
    </row>
    <row r="151" s="2" customFormat="1" ht="6.96" customHeight="1">
      <c r="A151" s="36"/>
      <c r="B151" s="57"/>
      <c r="C151" s="58"/>
      <c r="D151" s="58"/>
      <c r="E151" s="58"/>
      <c r="F151" s="58"/>
      <c r="G151" s="58"/>
      <c r="H151" s="58"/>
      <c r="I151" s="58"/>
      <c r="J151" s="58"/>
      <c r="K151" s="58"/>
      <c r="L151" s="42"/>
      <c r="M151" s="36"/>
      <c r="O151" s="36"/>
      <c r="P151" s="36"/>
      <c r="Q151" s="36"/>
      <c r="R151" s="36"/>
      <c r="S151" s="36"/>
      <c r="T151" s="36"/>
      <c r="U151" s="36"/>
      <c r="V151" s="36"/>
      <c r="W151" s="36"/>
      <c r="X151" s="36"/>
      <c r="Y151" s="36"/>
      <c r="Z151" s="36"/>
      <c r="AA151" s="36"/>
      <c r="AB151" s="36"/>
      <c r="AC151" s="36"/>
      <c r="AD151" s="36"/>
      <c r="AE151" s="36"/>
    </row>
  </sheetData>
  <sheetProtection sheet="1" autoFilter="0" formatColumns="0" formatRows="0" objects="1" scenarios="1" spinCount="100000" saltValue="WcTcZdEVot7Fvkb5gnoLvwOVew1kgQObBAeZQEY3lffFzoSINuL1o9ScBWwVcna2mDRkqUJJ4ukrldwK7iojNA==" hashValue="LMyqFqbPMoYS3RN3gNtWguDHhr/7gww9qQK0/UMPsqoyfVwy4g0ObLVhHVbJdvJYUn9lL3/XJolSRRRBwmt2qg==" algorithmName="SHA-512" password="CC35"/>
  <autoFilter ref="C86:K150"/>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130</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1019</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1271</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ROUND(J87,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ROUND((SUM(BE87:BE107)),  2)</f>
        <v>0</v>
      </c>
      <c r="G35" s="36"/>
      <c r="H35" s="36"/>
      <c r="I35" s="155">
        <v>0.20999999999999999</v>
      </c>
      <c r="J35" s="154">
        <f>ROUND(((SUM(BE87:BE107))*I35),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ROUND((SUM(BF87:BF107)),  2)</f>
        <v>0</v>
      </c>
      <c r="G36" s="36"/>
      <c r="H36" s="36"/>
      <c r="I36" s="155">
        <v>0.14999999999999999</v>
      </c>
      <c r="J36" s="154">
        <f>ROUND(((SUM(BF87:BF107))*I36),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ROUND((SUM(BG87:BG107)),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ROUND((SUM(BH87:BH107)),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ROUND((SUM(BI87:BI107)),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1019</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2020-076-02-03 - SO-02 - Trafostanice - střecha skladba D2</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J87</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215</v>
      </c>
      <c r="E64" s="175"/>
      <c r="F64" s="175"/>
      <c r="G64" s="175"/>
      <c r="H64" s="175"/>
      <c r="I64" s="175"/>
      <c r="J64" s="176">
        <f>J88</f>
        <v>0</v>
      </c>
      <c r="K64" s="173"/>
      <c r="L64" s="177"/>
      <c r="S64" s="9"/>
      <c r="T64" s="9"/>
      <c r="U64" s="9"/>
      <c r="V64" s="9"/>
      <c r="W64" s="9"/>
      <c r="X64" s="9"/>
      <c r="Y64" s="9"/>
      <c r="Z64" s="9"/>
      <c r="AA64" s="9"/>
      <c r="AB64" s="9"/>
      <c r="AC64" s="9"/>
      <c r="AD64" s="9"/>
      <c r="AE64" s="9"/>
    </row>
    <row r="65" s="10" customFormat="1" ht="19.92" customHeight="1">
      <c r="A65" s="10"/>
      <c r="B65" s="178"/>
      <c r="C65" s="123"/>
      <c r="D65" s="179" t="s">
        <v>479</v>
      </c>
      <c r="E65" s="180"/>
      <c r="F65" s="180"/>
      <c r="G65" s="180"/>
      <c r="H65" s="180"/>
      <c r="I65" s="180"/>
      <c r="J65" s="181">
        <f>J89</f>
        <v>0</v>
      </c>
      <c r="K65" s="123"/>
      <c r="L65" s="182"/>
      <c r="S65" s="10"/>
      <c r="T65" s="10"/>
      <c r="U65" s="10"/>
      <c r="V65" s="10"/>
      <c r="W65" s="10"/>
      <c r="X65" s="10"/>
      <c r="Y65" s="10"/>
      <c r="Z65" s="10"/>
      <c r="AA65" s="10"/>
      <c r="AB65" s="10"/>
      <c r="AC65" s="10"/>
      <c r="AD65" s="10"/>
      <c r="AE65" s="10"/>
    </row>
    <row r="66" s="2" customFormat="1" ht="21.84" customHeight="1">
      <c r="A66" s="36"/>
      <c r="B66" s="37"/>
      <c r="C66" s="38"/>
      <c r="D66" s="38"/>
      <c r="E66" s="38"/>
      <c r="F66" s="38"/>
      <c r="G66" s="38"/>
      <c r="H66" s="38"/>
      <c r="I66" s="38"/>
      <c r="J66" s="38"/>
      <c r="K66" s="38"/>
      <c r="L66" s="142"/>
      <c r="S66" s="36"/>
      <c r="T66" s="36"/>
      <c r="U66" s="36"/>
      <c r="V66" s="36"/>
      <c r="W66" s="36"/>
      <c r="X66" s="36"/>
      <c r="Y66" s="36"/>
      <c r="Z66" s="36"/>
      <c r="AA66" s="36"/>
      <c r="AB66" s="36"/>
      <c r="AC66" s="36"/>
      <c r="AD66" s="36"/>
      <c r="AE66" s="36"/>
    </row>
    <row r="67" s="2" customFormat="1" ht="6.96" customHeight="1">
      <c r="A67" s="36"/>
      <c r="B67" s="57"/>
      <c r="C67" s="58"/>
      <c r="D67" s="58"/>
      <c r="E67" s="58"/>
      <c r="F67" s="58"/>
      <c r="G67" s="58"/>
      <c r="H67" s="58"/>
      <c r="I67" s="58"/>
      <c r="J67" s="58"/>
      <c r="K67" s="58"/>
      <c r="L67" s="142"/>
      <c r="S67" s="36"/>
      <c r="T67" s="36"/>
      <c r="U67" s="36"/>
      <c r="V67" s="36"/>
      <c r="W67" s="36"/>
      <c r="X67" s="36"/>
      <c r="Y67" s="36"/>
      <c r="Z67" s="36"/>
      <c r="AA67" s="36"/>
      <c r="AB67" s="36"/>
      <c r="AC67" s="36"/>
      <c r="AD67" s="36"/>
      <c r="AE67" s="36"/>
    </row>
    <row r="71" s="2" customFormat="1" ht="6.96" customHeight="1">
      <c r="A71" s="36"/>
      <c r="B71" s="59"/>
      <c r="C71" s="60"/>
      <c r="D71" s="60"/>
      <c r="E71" s="60"/>
      <c r="F71" s="60"/>
      <c r="G71" s="60"/>
      <c r="H71" s="60"/>
      <c r="I71" s="60"/>
      <c r="J71" s="60"/>
      <c r="K71" s="60"/>
      <c r="L71" s="142"/>
      <c r="S71" s="36"/>
      <c r="T71" s="36"/>
      <c r="U71" s="36"/>
      <c r="V71" s="36"/>
      <c r="W71" s="36"/>
      <c r="X71" s="36"/>
      <c r="Y71" s="36"/>
      <c r="Z71" s="36"/>
      <c r="AA71" s="36"/>
      <c r="AB71" s="36"/>
      <c r="AC71" s="36"/>
      <c r="AD71" s="36"/>
      <c r="AE71" s="36"/>
    </row>
    <row r="72" s="2" customFormat="1" ht="24.96" customHeight="1">
      <c r="A72" s="36"/>
      <c r="B72" s="37"/>
      <c r="C72" s="21" t="s">
        <v>217</v>
      </c>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12" customHeight="1">
      <c r="A74" s="36"/>
      <c r="B74" s="37"/>
      <c r="C74" s="30" t="s">
        <v>16</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6.5" customHeight="1">
      <c r="A75" s="36"/>
      <c r="B75" s="37"/>
      <c r="C75" s="38"/>
      <c r="D75" s="38"/>
      <c r="E75" s="167" t="str">
        <f>E7</f>
        <v>Školní sklad FLD, trafostanice</v>
      </c>
      <c r="F75" s="30"/>
      <c r="G75" s="30"/>
      <c r="H75" s="30"/>
      <c r="I75" s="38"/>
      <c r="J75" s="38"/>
      <c r="K75" s="38"/>
      <c r="L75" s="142"/>
      <c r="S75" s="36"/>
      <c r="T75" s="36"/>
      <c r="U75" s="36"/>
      <c r="V75" s="36"/>
      <c r="W75" s="36"/>
      <c r="X75" s="36"/>
      <c r="Y75" s="36"/>
      <c r="Z75" s="36"/>
      <c r="AA75" s="36"/>
      <c r="AB75" s="36"/>
      <c r="AC75" s="36"/>
      <c r="AD75" s="36"/>
      <c r="AE75" s="36"/>
    </row>
    <row r="76" s="1" customFormat="1" ht="12" customHeight="1">
      <c r="B76" s="19"/>
      <c r="C76" s="30" t="s">
        <v>201</v>
      </c>
      <c r="D76" s="20"/>
      <c r="E76" s="20"/>
      <c r="F76" s="20"/>
      <c r="G76" s="20"/>
      <c r="H76" s="20"/>
      <c r="I76" s="20"/>
      <c r="J76" s="20"/>
      <c r="K76" s="20"/>
      <c r="L76" s="18"/>
    </row>
    <row r="77" s="2" customFormat="1" ht="16.5" customHeight="1">
      <c r="A77" s="36"/>
      <c r="B77" s="37"/>
      <c r="C77" s="38"/>
      <c r="D77" s="38"/>
      <c r="E77" s="167" t="s">
        <v>1019</v>
      </c>
      <c r="F77" s="38"/>
      <c r="G77" s="38"/>
      <c r="H77" s="38"/>
      <c r="I77" s="38"/>
      <c r="J77" s="38"/>
      <c r="K77" s="38"/>
      <c r="L77" s="142"/>
      <c r="S77" s="36"/>
      <c r="T77" s="36"/>
      <c r="U77" s="36"/>
      <c r="V77" s="36"/>
      <c r="W77" s="36"/>
      <c r="X77" s="36"/>
      <c r="Y77" s="36"/>
      <c r="Z77" s="36"/>
      <c r="AA77" s="36"/>
      <c r="AB77" s="36"/>
      <c r="AC77" s="36"/>
      <c r="AD77" s="36"/>
      <c r="AE77" s="36"/>
    </row>
    <row r="78" s="2" customFormat="1" ht="12" customHeight="1">
      <c r="A78" s="36"/>
      <c r="B78" s="37"/>
      <c r="C78" s="30" t="s">
        <v>203</v>
      </c>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6.5" customHeight="1">
      <c r="A79" s="36"/>
      <c r="B79" s="37"/>
      <c r="C79" s="38"/>
      <c r="D79" s="38"/>
      <c r="E79" s="67" t="str">
        <f>E11</f>
        <v>2020-076-02-03 - SO-02 - Trafostanice - střecha skladba D2</v>
      </c>
      <c r="F79" s="38"/>
      <c r="G79" s="38"/>
      <c r="H79" s="38"/>
      <c r="I79" s="38"/>
      <c r="J79" s="38"/>
      <c r="K79" s="38"/>
      <c r="L79" s="14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2" customHeight="1">
      <c r="A81" s="36"/>
      <c r="B81" s="37"/>
      <c r="C81" s="30" t="s">
        <v>21</v>
      </c>
      <c r="D81" s="38"/>
      <c r="E81" s="38"/>
      <c r="F81" s="25" t="str">
        <f>F14</f>
        <v>Kamýcká 1176, Praha 6</v>
      </c>
      <c r="G81" s="38"/>
      <c r="H81" s="38"/>
      <c r="I81" s="30" t="s">
        <v>23</v>
      </c>
      <c r="J81" s="70" t="str">
        <f>IF(J14="","",J14)</f>
        <v>16. 10. 2020</v>
      </c>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40.05" customHeight="1">
      <c r="A83" s="36"/>
      <c r="B83" s="37"/>
      <c r="C83" s="30" t="s">
        <v>25</v>
      </c>
      <c r="D83" s="38"/>
      <c r="E83" s="38"/>
      <c r="F83" s="25" t="str">
        <f>E17</f>
        <v>ČZU v Praze, Kamýcká 1176, Praha 6</v>
      </c>
      <c r="G83" s="38"/>
      <c r="H83" s="38"/>
      <c r="I83" s="30" t="s">
        <v>31</v>
      </c>
      <c r="J83" s="34" t="str">
        <f>E23</f>
        <v>Ing. Vladimír Čapka, Gerstnerova 5/658, Praha 7</v>
      </c>
      <c r="K83" s="38"/>
      <c r="L83" s="142"/>
      <c r="S83" s="36"/>
      <c r="T83" s="36"/>
      <c r="U83" s="36"/>
      <c r="V83" s="36"/>
      <c r="W83" s="36"/>
      <c r="X83" s="36"/>
      <c r="Y83" s="36"/>
      <c r="Z83" s="36"/>
      <c r="AA83" s="36"/>
      <c r="AB83" s="36"/>
      <c r="AC83" s="36"/>
      <c r="AD83" s="36"/>
      <c r="AE83" s="36"/>
    </row>
    <row r="84" s="2" customFormat="1" ht="25.65" customHeight="1">
      <c r="A84" s="36"/>
      <c r="B84" s="37"/>
      <c r="C84" s="30" t="s">
        <v>29</v>
      </c>
      <c r="D84" s="38"/>
      <c r="E84" s="38"/>
      <c r="F84" s="25" t="str">
        <f>IF(E20="","",E20)</f>
        <v>Vyplň údaj</v>
      </c>
      <c r="G84" s="38"/>
      <c r="H84" s="38"/>
      <c r="I84" s="30" t="s">
        <v>34</v>
      </c>
      <c r="J84" s="34" t="str">
        <f>E26</f>
        <v>Ing. Dana Mlejnková</v>
      </c>
      <c r="K84" s="38"/>
      <c r="L84" s="142"/>
      <c r="S84" s="36"/>
      <c r="T84" s="36"/>
      <c r="U84" s="36"/>
      <c r="V84" s="36"/>
      <c r="W84" s="36"/>
      <c r="X84" s="36"/>
      <c r="Y84" s="36"/>
      <c r="Z84" s="36"/>
      <c r="AA84" s="36"/>
      <c r="AB84" s="36"/>
      <c r="AC84" s="36"/>
      <c r="AD84" s="36"/>
      <c r="AE84" s="36"/>
    </row>
    <row r="85" s="2" customFormat="1" ht="10.32" customHeight="1">
      <c r="A85" s="36"/>
      <c r="B85" s="37"/>
      <c r="C85" s="38"/>
      <c r="D85" s="38"/>
      <c r="E85" s="38"/>
      <c r="F85" s="38"/>
      <c r="G85" s="38"/>
      <c r="H85" s="38"/>
      <c r="I85" s="38"/>
      <c r="J85" s="38"/>
      <c r="K85" s="38"/>
      <c r="L85" s="142"/>
      <c r="S85" s="36"/>
      <c r="T85" s="36"/>
      <c r="U85" s="36"/>
      <c r="V85" s="36"/>
      <c r="W85" s="36"/>
      <c r="X85" s="36"/>
      <c r="Y85" s="36"/>
      <c r="Z85" s="36"/>
      <c r="AA85" s="36"/>
      <c r="AB85" s="36"/>
      <c r="AC85" s="36"/>
      <c r="AD85" s="36"/>
      <c r="AE85" s="36"/>
    </row>
    <row r="86" s="11" customFormat="1" ht="29.28" customHeight="1">
      <c r="A86" s="183"/>
      <c r="B86" s="184"/>
      <c r="C86" s="185" t="s">
        <v>218</v>
      </c>
      <c r="D86" s="186" t="s">
        <v>57</v>
      </c>
      <c r="E86" s="186" t="s">
        <v>53</v>
      </c>
      <c r="F86" s="186" t="s">
        <v>54</v>
      </c>
      <c r="G86" s="186" t="s">
        <v>219</v>
      </c>
      <c r="H86" s="186" t="s">
        <v>220</v>
      </c>
      <c r="I86" s="186" t="s">
        <v>221</v>
      </c>
      <c r="J86" s="186" t="s">
        <v>208</v>
      </c>
      <c r="K86" s="187" t="s">
        <v>222</v>
      </c>
      <c r="L86" s="188"/>
      <c r="M86" s="90" t="s">
        <v>19</v>
      </c>
      <c r="N86" s="91" t="s">
        <v>42</v>
      </c>
      <c r="O86" s="91" t="s">
        <v>223</v>
      </c>
      <c r="P86" s="91" t="s">
        <v>224</v>
      </c>
      <c r="Q86" s="91" t="s">
        <v>225</v>
      </c>
      <c r="R86" s="91" t="s">
        <v>226</v>
      </c>
      <c r="S86" s="91" t="s">
        <v>227</v>
      </c>
      <c r="T86" s="92" t="s">
        <v>228</v>
      </c>
      <c r="U86" s="183"/>
      <c r="V86" s="183"/>
      <c r="W86" s="183"/>
      <c r="X86" s="183"/>
      <c r="Y86" s="183"/>
      <c r="Z86" s="183"/>
      <c r="AA86" s="183"/>
      <c r="AB86" s="183"/>
      <c r="AC86" s="183"/>
      <c r="AD86" s="183"/>
      <c r="AE86" s="183"/>
    </row>
    <row r="87" s="2" customFormat="1" ht="22.8" customHeight="1">
      <c r="A87" s="36"/>
      <c r="B87" s="37"/>
      <c r="C87" s="97" t="s">
        <v>229</v>
      </c>
      <c r="D87" s="38"/>
      <c r="E87" s="38"/>
      <c r="F87" s="38"/>
      <c r="G87" s="38"/>
      <c r="H87" s="38"/>
      <c r="I87" s="38"/>
      <c r="J87" s="189">
        <f>BK87</f>
        <v>0</v>
      </c>
      <c r="K87" s="38"/>
      <c r="L87" s="42"/>
      <c r="M87" s="93"/>
      <c r="N87" s="190"/>
      <c r="O87" s="94"/>
      <c r="P87" s="191">
        <f>P88</f>
        <v>0</v>
      </c>
      <c r="Q87" s="94"/>
      <c r="R87" s="191">
        <f>R88</f>
        <v>1.4710815200000003</v>
      </c>
      <c r="S87" s="94"/>
      <c r="T87" s="192">
        <f>T88</f>
        <v>0</v>
      </c>
      <c r="U87" s="36"/>
      <c r="V87" s="36"/>
      <c r="W87" s="36"/>
      <c r="X87" s="36"/>
      <c r="Y87" s="36"/>
      <c r="Z87" s="36"/>
      <c r="AA87" s="36"/>
      <c r="AB87" s="36"/>
      <c r="AC87" s="36"/>
      <c r="AD87" s="36"/>
      <c r="AE87" s="36"/>
      <c r="AT87" s="15" t="s">
        <v>71</v>
      </c>
      <c r="AU87" s="15" t="s">
        <v>209</v>
      </c>
      <c r="BK87" s="193">
        <f>BK88</f>
        <v>0</v>
      </c>
    </row>
    <row r="88" s="12" customFormat="1" ht="25.92" customHeight="1">
      <c r="A88" s="12"/>
      <c r="B88" s="194"/>
      <c r="C88" s="195"/>
      <c r="D88" s="196" t="s">
        <v>71</v>
      </c>
      <c r="E88" s="197" t="s">
        <v>368</v>
      </c>
      <c r="F88" s="197" t="s">
        <v>369</v>
      </c>
      <c r="G88" s="195"/>
      <c r="H88" s="195"/>
      <c r="I88" s="198"/>
      <c r="J88" s="199">
        <f>BK88</f>
        <v>0</v>
      </c>
      <c r="K88" s="195"/>
      <c r="L88" s="200"/>
      <c r="M88" s="201"/>
      <c r="N88" s="202"/>
      <c r="O88" s="202"/>
      <c r="P88" s="203">
        <f>P89</f>
        <v>0</v>
      </c>
      <c r="Q88" s="202"/>
      <c r="R88" s="203">
        <f>R89</f>
        <v>1.4710815200000003</v>
      </c>
      <c r="S88" s="202"/>
      <c r="T88" s="204">
        <f>T89</f>
        <v>0</v>
      </c>
      <c r="U88" s="12"/>
      <c r="V88" s="12"/>
      <c r="W88" s="12"/>
      <c r="X88" s="12"/>
      <c r="Y88" s="12"/>
      <c r="Z88" s="12"/>
      <c r="AA88" s="12"/>
      <c r="AB88" s="12"/>
      <c r="AC88" s="12"/>
      <c r="AD88" s="12"/>
      <c r="AE88" s="12"/>
      <c r="AR88" s="205" t="s">
        <v>81</v>
      </c>
      <c r="AT88" s="206" t="s">
        <v>71</v>
      </c>
      <c r="AU88" s="206" t="s">
        <v>72</v>
      </c>
      <c r="AY88" s="205" t="s">
        <v>232</v>
      </c>
      <c r="BK88" s="207">
        <f>BK89</f>
        <v>0</v>
      </c>
    </row>
    <row r="89" s="12" customFormat="1" ht="22.8" customHeight="1">
      <c r="A89" s="12"/>
      <c r="B89" s="194"/>
      <c r="C89" s="195"/>
      <c r="D89" s="196" t="s">
        <v>71</v>
      </c>
      <c r="E89" s="208" t="s">
        <v>486</v>
      </c>
      <c r="F89" s="208" t="s">
        <v>487</v>
      </c>
      <c r="G89" s="195"/>
      <c r="H89" s="195"/>
      <c r="I89" s="198"/>
      <c r="J89" s="209">
        <f>BK89</f>
        <v>0</v>
      </c>
      <c r="K89" s="195"/>
      <c r="L89" s="200"/>
      <c r="M89" s="201"/>
      <c r="N89" s="202"/>
      <c r="O89" s="202"/>
      <c r="P89" s="203">
        <f>SUM(P90:P107)</f>
        <v>0</v>
      </c>
      <c r="Q89" s="202"/>
      <c r="R89" s="203">
        <f>SUM(R90:R107)</f>
        <v>1.4710815200000003</v>
      </c>
      <c r="S89" s="202"/>
      <c r="T89" s="204">
        <f>SUM(T90:T107)</f>
        <v>0</v>
      </c>
      <c r="U89" s="12"/>
      <c r="V89" s="12"/>
      <c r="W89" s="12"/>
      <c r="X89" s="12"/>
      <c r="Y89" s="12"/>
      <c r="Z89" s="12"/>
      <c r="AA89" s="12"/>
      <c r="AB89" s="12"/>
      <c r="AC89" s="12"/>
      <c r="AD89" s="12"/>
      <c r="AE89" s="12"/>
      <c r="AR89" s="205" t="s">
        <v>81</v>
      </c>
      <c r="AT89" s="206" t="s">
        <v>71</v>
      </c>
      <c r="AU89" s="206" t="s">
        <v>79</v>
      </c>
      <c r="AY89" s="205" t="s">
        <v>232</v>
      </c>
      <c r="BK89" s="207">
        <f>SUM(BK90:BK107)</f>
        <v>0</v>
      </c>
    </row>
    <row r="90" s="2" customFormat="1" ht="24.15" customHeight="1">
      <c r="A90" s="36"/>
      <c r="B90" s="37"/>
      <c r="C90" s="210" t="s">
        <v>79</v>
      </c>
      <c r="D90" s="210" t="s">
        <v>234</v>
      </c>
      <c r="E90" s="211" t="s">
        <v>504</v>
      </c>
      <c r="F90" s="212" t="s">
        <v>505</v>
      </c>
      <c r="G90" s="213" t="s">
        <v>237</v>
      </c>
      <c r="H90" s="214">
        <v>21.940000000000001</v>
      </c>
      <c r="I90" s="215"/>
      <c r="J90" s="216">
        <f>ROUND(I90*H90,2)</f>
        <v>0</v>
      </c>
      <c r="K90" s="212" t="s">
        <v>238</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297</v>
      </c>
      <c r="AT90" s="221" t="s">
        <v>234</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297</v>
      </c>
      <c r="BM90" s="221" t="s">
        <v>1272</v>
      </c>
    </row>
    <row r="91" s="2" customFormat="1" ht="14.4" customHeight="1">
      <c r="A91" s="36"/>
      <c r="B91" s="37"/>
      <c r="C91" s="223" t="s">
        <v>81</v>
      </c>
      <c r="D91" s="223" t="s">
        <v>302</v>
      </c>
      <c r="E91" s="224" t="s">
        <v>507</v>
      </c>
      <c r="F91" s="225" t="s">
        <v>508</v>
      </c>
      <c r="G91" s="226" t="s">
        <v>237</v>
      </c>
      <c r="H91" s="227">
        <v>24.134</v>
      </c>
      <c r="I91" s="228"/>
      <c r="J91" s="229">
        <f>ROUND(I91*H91,2)</f>
        <v>0</v>
      </c>
      <c r="K91" s="225" t="s">
        <v>238</v>
      </c>
      <c r="L91" s="230"/>
      <c r="M91" s="231" t="s">
        <v>19</v>
      </c>
      <c r="N91" s="232" t="s">
        <v>43</v>
      </c>
      <c r="O91" s="82"/>
      <c r="P91" s="219">
        <f>O91*H91</f>
        <v>0</v>
      </c>
      <c r="Q91" s="219">
        <v>0.00029999999999999997</v>
      </c>
      <c r="R91" s="219">
        <f>Q91*H91</f>
        <v>0.0072401999999999996</v>
      </c>
      <c r="S91" s="219">
        <v>0</v>
      </c>
      <c r="T91" s="220">
        <f>S91*H91</f>
        <v>0</v>
      </c>
      <c r="U91" s="36"/>
      <c r="V91" s="36"/>
      <c r="W91" s="36"/>
      <c r="X91" s="36"/>
      <c r="Y91" s="36"/>
      <c r="Z91" s="36"/>
      <c r="AA91" s="36"/>
      <c r="AB91" s="36"/>
      <c r="AC91" s="36"/>
      <c r="AD91" s="36"/>
      <c r="AE91" s="36"/>
      <c r="AR91" s="221" t="s">
        <v>364</v>
      </c>
      <c r="AT91" s="221" t="s">
        <v>302</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1273</v>
      </c>
    </row>
    <row r="92" s="2" customFormat="1" ht="24.15" customHeight="1">
      <c r="A92" s="36"/>
      <c r="B92" s="37"/>
      <c r="C92" s="210" t="s">
        <v>245</v>
      </c>
      <c r="D92" s="210" t="s">
        <v>234</v>
      </c>
      <c r="E92" s="211" t="s">
        <v>498</v>
      </c>
      <c r="F92" s="212" t="s">
        <v>499</v>
      </c>
      <c r="G92" s="213" t="s">
        <v>237</v>
      </c>
      <c r="H92" s="214">
        <v>21.940000000000001</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297</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1274</v>
      </c>
    </row>
    <row r="93" s="2" customFormat="1" ht="14.4" customHeight="1">
      <c r="A93" s="36"/>
      <c r="B93" s="37"/>
      <c r="C93" s="223" t="s">
        <v>239</v>
      </c>
      <c r="D93" s="223" t="s">
        <v>302</v>
      </c>
      <c r="E93" s="224" t="s">
        <v>501</v>
      </c>
      <c r="F93" s="225" t="s">
        <v>502</v>
      </c>
      <c r="G93" s="226" t="s">
        <v>237</v>
      </c>
      <c r="H93" s="227">
        <v>25.231000000000002</v>
      </c>
      <c r="I93" s="228"/>
      <c r="J93" s="229">
        <f>ROUND(I93*H93,2)</f>
        <v>0</v>
      </c>
      <c r="K93" s="225" t="s">
        <v>238</v>
      </c>
      <c r="L93" s="230"/>
      <c r="M93" s="231" t="s">
        <v>19</v>
      </c>
      <c r="N93" s="232" t="s">
        <v>43</v>
      </c>
      <c r="O93" s="82"/>
      <c r="P93" s="219">
        <f>O93*H93</f>
        <v>0</v>
      </c>
      <c r="Q93" s="219">
        <v>0.0015200000000000001</v>
      </c>
      <c r="R93" s="219">
        <f>Q93*H93</f>
        <v>0.038351120000000002</v>
      </c>
      <c r="S93" s="219">
        <v>0</v>
      </c>
      <c r="T93" s="220">
        <f>S93*H93</f>
        <v>0</v>
      </c>
      <c r="U93" s="36"/>
      <c r="V93" s="36"/>
      <c r="W93" s="36"/>
      <c r="X93" s="36"/>
      <c r="Y93" s="36"/>
      <c r="Z93" s="36"/>
      <c r="AA93" s="36"/>
      <c r="AB93" s="36"/>
      <c r="AC93" s="36"/>
      <c r="AD93" s="36"/>
      <c r="AE93" s="36"/>
      <c r="AR93" s="221" t="s">
        <v>364</v>
      </c>
      <c r="AT93" s="221" t="s">
        <v>302</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1275</v>
      </c>
    </row>
    <row r="94" s="2" customFormat="1" ht="24.15" customHeight="1">
      <c r="A94" s="36"/>
      <c r="B94" s="37"/>
      <c r="C94" s="210" t="s">
        <v>252</v>
      </c>
      <c r="D94" s="210" t="s">
        <v>234</v>
      </c>
      <c r="E94" s="211" t="s">
        <v>510</v>
      </c>
      <c r="F94" s="212" t="s">
        <v>511</v>
      </c>
      <c r="G94" s="213" t="s">
        <v>237</v>
      </c>
      <c r="H94" s="214">
        <v>21.940000000000001</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297</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1276</v>
      </c>
    </row>
    <row r="95" s="2" customFormat="1" ht="14.4" customHeight="1">
      <c r="A95" s="36"/>
      <c r="B95" s="37"/>
      <c r="C95" s="223" t="s">
        <v>256</v>
      </c>
      <c r="D95" s="223" t="s">
        <v>302</v>
      </c>
      <c r="E95" s="224" t="s">
        <v>513</v>
      </c>
      <c r="F95" s="225" t="s">
        <v>514</v>
      </c>
      <c r="G95" s="226" t="s">
        <v>237</v>
      </c>
      <c r="H95" s="227">
        <v>25.231000000000002</v>
      </c>
      <c r="I95" s="228"/>
      <c r="J95" s="229">
        <f>ROUND(I95*H95,2)</f>
        <v>0</v>
      </c>
      <c r="K95" s="225" t="s">
        <v>238</v>
      </c>
      <c r="L95" s="230"/>
      <c r="M95" s="231" t="s">
        <v>19</v>
      </c>
      <c r="N95" s="232" t="s">
        <v>43</v>
      </c>
      <c r="O95" s="82"/>
      <c r="P95" s="219">
        <f>O95*H95</f>
        <v>0</v>
      </c>
      <c r="Q95" s="219">
        <v>0.00059999999999999995</v>
      </c>
      <c r="R95" s="219">
        <f>Q95*H95</f>
        <v>0.0151386</v>
      </c>
      <c r="S95" s="219">
        <v>0</v>
      </c>
      <c r="T95" s="220">
        <f>S95*H95</f>
        <v>0</v>
      </c>
      <c r="U95" s="36"/>
      <c r="V95" s="36"/>
      <c r="W95" s="36"/>
      <c r="X95" s="36"/>
      <c r="Y95" s="36"/>
      <c r="Z95" s="36"/>
      <c r="AA95" s="36"/>
      <c r="AB95" s="36"/>
      <c r="AC95" s="36"/>
      <c r="AD95" s="36"/>
      <c r="AE95" s="36"/>
      <c r="AR95" s="221" t="s">
        <v>364</v>
      </c>
      <c r="AT95" s="221" t="s">
        <v>302</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1277</v>
      </c>
    </row>
    <row r="96" s="2" customFormat="1" ht="24.15" customHeight="1">
      <c r="A96" s="36"/>
      <c r="B96" s="37"/>
      <c r="C96" s="210" t="s">
        <v>260</v>
      </c>
      <c r="D96" s="210" t="s">
        <v>234</v>
      </c>
      <c r="E96" s="211" t="s">
        <v>516</v>
      </c>
      <c r="F96" s="212" t="s">
        <v>517</v>
      </c>
      <c r="G96" s="213" t="s">
        <v>237</v>
      </c>
      <c r="H96" s="214">
        <v>21.940000000000001</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1278</v>
      </c>
    </row>
    <row r="97" s="2" customFormat="1" ht="24.15" customHeight="1">
      <c r="A97" s="36"/>
      <c r="B97" s="37"/>
      <c r="C97" s="223" t="s">
        <v>264</v>
      </c>
      <c r="D97" s="223" t="s">
        <v>302</v>
      </c>
      <c r="E97" s="224" t="s">
        <v>519</v>
      </c>
      <c r="F97" s="225" t="s">
        <v>520</v>
      </c>
      <c r="G97" s="226" t="s">
        <v>237</v>
      </c>
      <c r="H97" s="227">
        <v>25.231000000000002</v>
      </c>
      <c r="I97" s="228"/>
      <c r="J97" s="229">
        <f>ROUND(I97*H97,2)</f>
        <v>0</v>
      </c>
      <c r="K97" s="225" t="s">
        <v>238</v>
      </c>
      <c r="L97" s="230"/>
      <c r="M97" s="231" t="s">
        <v>19</v>
      </c>
      <c r="N97" s="232" t="s">
        <v>43</v>
      </c>
      <c r="O97" s="82"/>
      <c r="P97" s="219">
        <f>O97*H97</f>
        <v>0</v>
      </c>
      <c r="Q97" s="219">
        <v>0.00080000000000000004</v>
      </c>
      <c r="R97" s="219">
        <f>Q97*H97</f>
        <v>0.020184800000000003</v>
      </c>
      <c r="S97" s="219">
        <v>0</v>
      </c>
      <c r="T97" s="220">
        <f>S97*H97</f>
        <v>0</v>
      </c>
      <c r="U97" s="36"/>
      <c r="V97" s="36"/>
      <c r="W97" s="36"/>
      <c r="X97" s="36"/>
      <c r="Y97" s="36"/>
      <c r="Z97" s="36"/>
      <c r="AA97" s="36"/>
      <c r="AB97" s="36"/>
      <c r="AC97" s="36"/>
      <c r="AD97" s="36"/>
      <c r="AE97" s="36"/>
      <c r="AR97" s="221" t="s">
        <v>364</v>
      </c>
      <c r="AT97" s="221" t="s">
        <v>302</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1279</v>
      </c>
    </row>
    <row r="98" s="2" customFormat="1" ht="14.4" customHeight="1">
      <c r="A98" s="36"/>
      <c r="B98" s="37"/>
      <c r="C98" s="210" t="s">
        <v>268</v>
      </c>
      <c r="D98" s="210" t="s">
        <v>234</v>
      </c>
      <c r="E98" s="211" t="s">
        <v>522</v>
      </c>
      <c r="F98" s="212" t="s">
        <v>523</v>
      </c>
      <c r="G98" s="213" t="s">
        <v>237</v>
      </c>
      <c r="H98" s="214">
        <v>21.940000000000001</v>
      </c>
      <c r="I98" s="215"/>
      <c r="J98" s="216">
        <f>ROUND(I98*H98,2)</f>
        <v>0</v>
      </c>
      <c r="K98" s="212" t="s">
        <v>238</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297</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1280</v>
      </c>
    </row>
    <row r="99" s="2" customFormat="1" ht="14.4" customHeight="1">
      <c r="A99" s="36"/>
      <c r="B99" s="37"/>
      <c r="C99" s="223" t="s">
        <v>272</v>
      </c>
      <c r="D99" s="223" t="s">
        <v>302</v>
      </c>
      <c r="E99" s="224" t="s">
        <v>525</v>
      </c>
      <c r="F99" s="225" t="s">
        <v>526</v>
      </c>
      <c r="G99" s="226" t="s">
        <v>237</v>
      </c>
      <c r="H99" s="227">
        <v>24.134</v>
      </c>
      <c r="I99" s="228"/>
      <c r="J99" s="229">
        <f>ROUND(I99*H99,2)</f>
        <v>0</v>
      </c>
      <c r="K99" s="225" t="s">
        <v>238</v>
      </c>
      <c r="L99" s="230"/>
      <c r="M99" s="231" t="s">
        <v>19</v>
      </c>
      <c r="N99" s="232" t="s">
        <v>43</v>
      </c>
      <c r="O99" s="82"/>
      <c r="P99" s="219">
        <f>O99*H99</f>
        <v>0</v>
      </c>
      <c r="Q99" s="219">
        <v>0.00020000000000000001</v>
      </c>
      <c r="R99" s="219">
        <f>Q99*H99</f>
        <v>0.0048268</v>
      </c>
      <c r="S99" s="219">
        <v>0</v>
      </c>
      <c r="T99" s="220">
        <f>S99*H99</f>
        <v>0</v>
      </c>
      <c r="U99" s="36"/>
      <c r="V99" s="36"/>
      <c r="W99" s="36"/>
      <c r="X99" s="36"/>
      <c r="Y99" s="36"/>
      <c r="Z99" s="36"/>
      <c r="AA99" s="36"/>
      <c r="AB99" s="36"/>
      <c r="AC99" s="36"/>
      <c r="AD99" s="36"/>
      <c r="AE99" s="36"/>
      <c r="AR99" s="221" t="s">
        <v>364</v>
      </c>
      <c r="AT99" s="221" t="s">
        <v>302</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1281</v>
      </c>
    </row>
    <row r="100" s="2" customFormat="1" ht="24.15" customHeight="1">
      <c r="A100" s="36"/>
      <c r="B100" s="37"/>
      <c r="C100" s="210" t="s">
        <v>276</v>
      </c>
      <c r="D100" s="210" t="s">
        <v>234</v>
      </c>
      <c r="E100" s="211" t="s">
        <v>1282</v>
      </c>
      <c r="F100" s="212" t="s">
        <v>1283</v>
      </c>
      <c r="G100" s="213" t="s">
        <v>243</v>
      </c>
      <c r="H100" s="214">
        <v>0.505</v>
      </c>
      <c r="I100" s="215"/>
      <c r="J100" s="216">
        <f>ROUND(I100*H100,2)</f>
        <v>0</v>
      </c>
      <c r="K100" s="212" t="s">
        <v>238</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297</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1284</v>
      </c>
    </row>
    <row r="101" s="2" customFormat="1" ht="14.4" customHeight="1">
      <c r="A101" s="36"/>
      <c r="B101" s="37"/>
      <c r="C101" s="223" t="s">
        <v>280</v>
      </c>
      <c r="D101" s="223" t="s">
        <v>302</v>
      </c>
      <c r="E101" s="224" t="s">
        <v>1285</v>
      </c>
      <c r="F101" s="225" t="s">
        <v>1286</v>
      </c>
      <c r="G101" s="226" t="s">
        <v>287</v>
      </c>
      <c r="H101" s="227">
        <v>0.157</v>
      </c>
      <c r="I101" s="228"/>
      <c r="J101" s="229">
        <f>ROUND(I101*H101,2)</f>
        <v>0</v>
      </c>
      <c r="K101" s="225" t="s">
        <v>238</v>
      </c>
      <c r="L101" s="230"/>
      <c r="M101" s="231" t="s">
        <v>19</v>
      </c>
      <c r="N101" s="232" t="s">
        <v>43</v>
      </c>
      <c r="O101" s="82"/>
      <c r="P101" s="219">
        <f>O101*H101</f>
        <v>0</v>
      </c>
      <c r="Q101" s="219">
        <v>1</v>
      </c>
      <c r="R101" s="219">
        <f>Q101*H101</f>
        <v>0.157</v>
      </c>
      <c r="S101" s="219">
        <v>0</v>
      </c>
      <c r="T101" s="220">
        <f>S101*H101</f>
        <v>0</v>
      </c>
      <c r="U101" s="36"/>
      <c r="V101" s="36"/>
      <c r="W101" s="36"/>
      <c r="X101" s="36"/>
      <c r="Y101" s="36"/>
      <c r="Z101" s="36"/>
      <c r="AA101" s="36"/>
      <c r="AB101" s="36"/>
      <c r="AC101" s="36"/>
      <c r="AD101" s="36"/>
      <c r="AE101" s="36"/>
      <c r="AR101" s="221" t="s">
        <v>364</v>
      </c>
      <c r="AT101" s="221" t="s">
        <v>302</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1287</v>
      </c>
    </row>
    <row r="102" s="2" customFormat="1" ht="14.4" customHeight="1">
      <c r="A102" s="36"/>
      <c r="B102" s="37"/>
      <c r="C102" s="210" t="s">
        <v>284</v>
      </c>
      <c r="D102" s="210" t="s">
        <v>234</v>
      </c>
      <c r="E102" s="211" t="s">
        <v>528</v>
      </c>
      <c r="F102" s="212" t="s">
        <v>529</v>
      </c>
      <c r="G102" s="213" t="s">
        <v>237</v>
      </c>
      <c r="H102" s="214">
        <v>21.940000000000001</v>
      </c>
      <c r="I102" s="215"/>
      <c r="J102" s="216">
        <f>ROUND(I102*H102,2)</f>
        <v>0</v>
      </c>
      <c r="K102" s="212" t="s">
        <v>238</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1288</v>
      </c>
    </row>
    <row r="103" s="2" customFormat="1" ht="14.4" customHeight="1">
      <c r="A103" s="36"/>
      <c r="B103" s="37"/>
      <c r="C103" s="223" t="s">
        <v>289</v>
      </c>
      <c r="D103" s="223" t="s">
        <v>302</v>
      </c>
      <c r="E103" s="224" t="s">
        <v>531</v>
      </c>
      <c r="F103" s="225" t="s">
        <v>532</v>
      </c>
      <c r="G103" s="226" t="s">
        <v>243</v>
      </c>
      <c r="H103" s="227">
        <v>1.3160000000000001</v>
      </c>
      <c r="I103" s="228"/>
      <c r="J103" s="229">
        <f>ROUND(I103*H103,2)</f>
        <v>0</v>
      </c>
      <c r="K103" s="225" t="s">
        <v>238</v>
      </c>
      <c r="L103" s="230"/>
      <c r="M103" s="231" t="s">
        <v>19</v>
      </c>
      <c r="N103" s="232" t="s">
        <v>43</v>
      </c>
      <c r="O103" s="82"/>
      <c r="P103" s="219">
        <f>O103*H103</f>
        <v>0</v>
      </c>
      <c r="Q103" s="219">
        <v>0.75</v>
      </c>
      <c r="R103" s="219">
        <f>Q103*H103</f>
        <v>0.9870000000000001</v>
      </c>
      <c r="S103" s="219">
        <v>0</v>
      </c>
      <c r="T103" s="220">
        <f>S103*H103</f>
        <v>0</v>
      </c>
      <c r="U103" s="36"/>
      <c r="V103" s="36"/>
      <c r="W103" s="36"/>
      <c r="X103" s="36"/>
      <c r="Y103" s="36"/>
      <c r="Z103" s="36"/>
      <c r="AA103" s="36"/>
      <c r="AB103" s="36"/>
      <c r="AC103" s="36"/>
      <c r="AD103" s="36"/>
      <c r="AE103" s="36"/>
      <c r="AR103" s="221" t="s">
        <v>364</v>
      </c>
      <c r="AT103" s="221" t="s">
        <v>302</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1289</v>
      </c>
    </row>
    <row r="104" s="2" customFormat="1" ht="14.4" customHeight="1">
      <c r="A104" s="36"/>
      <c r="B104" s="37"/>
      <c r="C104" s="210" t="s">
        <v>8</v>
      </c>
      <c r="D104" s="210" t="s">
        <v>234</v>
      </c>
      <c r="E104" s="211" t="s">
        <v>534</v>
      </c>
      <c r="F104" s="212" t="s">
        <v>535</v>
      </c>
      <c r="G104" s="213" t="s">
        <v>237</v>
      </c>
      <c r="H104" s="214">
        <v>21.940000000000001</v>
      </c>
      <c r="I104" s="215"/>
      <c r="J104" s="216">
        <f>ROUND(I104*H104,2)</f>
        <v>0</v>
      </c>
      <c r="K104" s="212" t="s">
        <v>238</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1290</v>
      </c>
    </row>
    <row r="105" s="2" customFormat="1" ht="14.4" customHeight="1">
      <c r="A105" s="36"/>
      <c r="B105" s="37"/>
      <c r="C105" s="223" t="s">
        <v>297</v>
      </c>
      <c r="D105" s="223" t="s">
        <v>302</v>
      </c>
      <c r="E105" s="224" t="s">
        <v>537</v>
      </c>
      <c r="F105" s="225" t="s">
        <v>538</v>
      </c>
      <c r="G105" s="226" t="s">
        <v>237</v>
      </c>
      <c r="H105" s="227">
        <v>21.940000000000001</v>
      </c>
      <c r="I105" s="228"/>
      <c r="J105" s="229">
        <f>ROUND(I105*H105,2)</f>
        <v>0</v>
      </c>
      <c r="K105" s="225" t="s">
        <v>238</v>
      </c>
      <c r="L105" s="230"/>
      <c r="M105" s="231" t="s">
        <v>19</v>
      </c>
      <c r="N105" s="232" t="s">
        <v>43</v>
      </c>
      <c r="O105" s="82"/>
      <c r="P105" s="219">
        <f>O105*H105</f>
        <v>0</v>
      </c>
      <c r="Q105" s="219">
        <v>0.010999999999999999</v>
      </c>
      <c r="R105" s="219">
        <f>Q105*H105</f>
        <v>0.24134</v>
      </c>
      <c r="S105" s="219">
        <v>0</v>
      </c>
      <c r="T105" s="220">
        <f>S105*H105</f>
        <v>0</v>
      </c>
      <c r="U105" s="36"/>
      <c r="V105" s="36"/>
      <c r="W105" s="36"/>
      <c r="X105" s="36"/>
      <c r="Y105" s="36"/>
      <c r="Z105" s="36"/>
      <c r="AA105" s="36"/>
      <c r="AB105" s="36"/>
      <c r="AC105" s="36"/>
      <c r="AD105" s="36"/>
      <c r="AE105" s="36"/>
      <c r="AR105" s="221" t="s">
        <v>364</v>
      </c>
      <c r="AT105" s="221" t="s">
        <v>302</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1291</v>
      </c>
    </row>
    <row r="106" s="2" customFormat="1" ht="24.15" customHeight="1">
      <c r="A106" s="36"/>
      <c r="B106" s="37"/>
      <c r="C106" s="210" t="s">
        <v>301</v>
      </c>
      <c r="D106" s="210" t="s">
        <v>234</v>
      </c>
      <c r="E106" s="211" t="s">
        <v>1292</v>
      </c>
      <c r="F106" s="212" t="s">
        <v>548</v>
      </c>
      <c r="G106" s="213" t="s">
        <v>287</v>
      </c>
      <c r="H106" s="214">
        <v>1.4710000000000001</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1293</v>
      </c>
    </row>
    <row r="107" s="2" customFormat="1" ht="24.15" customHeight="1">
      <c r="A107" s="36"/>
      <c r="B107" s="37"/>
      <c r="C107" s="210" t="s">
        <v>306</v>
      </c>
      <c r="D107" s="210" t="s">
        <v>234</v>
      </c>
      <c r="E107" s="211" t="s">
        <v>1294</v>
      </c>
      <c r="F107" s="212" t="s">
        <v>551</v>
      </c>
      <c r="G107" s="213" t="s">
        <v>287</v>
      </c>
      <c r="H107" s="214">
        <v>1.4710000000000001</v>
      </c>
      <c r="I107" s="215"/>
      <c r="J107" s="216">
        <f>ROUND(I107*H107,2)</f>
        <v>0</v>
      </c>
      <c r="K107" s="212" t="s">
        <v>238</v>
      </c>
      <c r="L107" s="42"/>
      <c r="M107" s="233" t="s">
        <v>19</v>
      </c>
      <c r="N107" s="234" t="s">
        <v>43</v>
      </c>
      <c r="O107" s="235"/>
      <c r="P107" s="236">
        <f>O107*H107</f>
        <v>0</v>
      </c>
      <c r="Q107" s="236">
        <v>0</v>
      </c>
      <c r="R107" s="236">
        <f>Q107*H107</f>
        <v>0</v>
      </c>
      <c r="S107" s="236">
        <v>0</v>
      </c>
      <c r="T107" s="237">
        <f>S107*H107</f>
        <v>0</v>
      </c>
      <c r="U107" s="36"/>
      <c r="V107" s="36"/>
      <c r="W107" s="36"/>
      <c r="X107" s="36"/>
      <c r="Y107" s="36"/>
      <c r="Z107" s="36"/>
      <c r="AA107" s="36"/>
      <c r="AB107" s="36"/>
      <c r="AC107" s="36"/>
      <c r="AD107" s="36"/>
      <c r="AE107" s="36"/>
      <c r="AR107" s="221" t="s">
        <v>297</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1295</v>
      </c>
    </row>
    <row r="108" s="2" customFormat="1" ht="6.96" customHeight="1">
      <c r="A108" s="36"/>
      <c r="B108" s="57"/>
      <c r="C108" s="58"/>
      <c r="D108" s="58"/>
      <c r="E108" s="58"/>
      <c r="F108" s="58"/>
      <c r="G108" s="58"/>
      <c r="H108" s="58"/>
      <c r="I108" s="58"/>
      <c r="J108" s="58"/>
      <c r="K108" s="58"/>
      <c r="L108" s="42"/>
      <c r="M108" s="36"/>
      <c r="O108" s="36"/>
      <c r="P108" s="36"/>
      <c r="Q108" s="36"/>
      <c r="R108" s="36"/>
      <c r="S108" s="36"/>
      <c r="T108" s="36"/>
      <c r="U108" s="36"/>
      <c r="V108" s="36"/>
      <c r="W108" s="36"/>
      <c r="X108" s="36"/>
      <c r="Y108" s="36"/>
      <c r="Z108" s="36"/>
      <c r="AA108" s="36"/>
      <c r="AB108" s="36"/>
      <c r="AC108" s="36"/>
      <c r="AD108" s="36"/>
      <c r="AE108" s="36"/>
    </row>
  </sheetData>
  <sheetProtection sheet="1" autoFilter="0" formatColumns="0" formatRows="0" objects="1" scenarios="1" spinCount="100000" saltValue="YZDUzP8ryQKJpu09BlAjkH+k+mu5TFNk/gK1OGSAhSz5/ayvNjQyi+///B1mz+XcmV9+Q0PQ3qdiv/QLcAdMvg==" hashValue="vX4pMD/dDjAL18ryHhMPOeAxwmalbPbGXtpb0BoGFxmzQtEudlVfgjXb9YTaCWHHOQulMlbOSCrVtRB0W9Nc4Q==" algorithmName="SHA-512" password="CC35"/>
  <autoFilter ref="C86:K10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133</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1019</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1296</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ROUND(J89,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ROUND((SUM(BE89:BE108)),  2)</f>
        <v>0</v>
      </c>
      <c r="G35" s="36"/>
      <c r="H35" s="36"/>
      <c r="I35" s="155">
        <v>0.20999999999999999</v>
      </c>
      <c r="J35" s="154">
        <f>ROUND(((SUM(BE89:BE108))*I35),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ROUND((SUM(BF89:BF108)),  2)</f>
        <v>0</v>
      </c>
      <c r="G36" s="36"/>
      <c r="H36" s="36"/>
      <c r="I36" s="155">
        <v>0.14999999999999999</v>
      </c>
      <c r="J36" s="154">
        <f>ROUND(((SUM(BF89:BF108))*I36),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ROUND((SUM(BG89:BG108)),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ROUND((SUM(BH89:BH108)),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ROUND((SUM(BI89:BI108)),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1019</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2020-076-02-04 - SO-02 - Trafostanice - klempířské kce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J89</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215</v>
      </c>
      <c r="E64" s="175"/>
      <c r="F64" s="175"/>
      <c r="G64" s="175"/>
      <c r="H64" s="175"/>
      <c r="I64" s="175"/>
      <c r="J64" s="176">
        <f>J90</f>
        <v>0</v>
      </c>
      <c r="K64" s="173"/>
      <c r="L64" s="177"/>
      <c r="S64" s="9"/>
      <c r="T64" s="9"/>
      <c r="U64" s="9"/>
      <c r="V64" s="9"/>
      <c r="W64" s="9"/>
      <c r="X64" s="9"/>
      <c r="Y64" s="9"/>
      <c r="Z64" s="9"/>
      <c r="AA64" s="9"/>
      <c r="AB64" s="9"/>
      <c r="AC64" s="9"/>
      <c r="AD64" s="9"/>
      <c r="AE64" s="9"/>
    </row>
    <row r="65" s="10" customFormat="1" ht="19.92" customHeight="1">
      <c r="A65" s="10"/>
      <c r="B65" s="178"/>
      <c r="C65" s="123"/>
      <c r="D65" s="179" t="s">
        <v>479</v>
      </c>
      <c r="E65" s="180"/>
      <c r="F65" s="180"/>
      <c r="G65" s="180"/>
      <c r="H65" s="180"/>
      <c r="I65" s="180"/>
      <c r="J65" s="181">
        <f>J91</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1297</v>
      </c>
      <c r="E66" s="180"/>
      <c r="F66" s="180"/>
      <c r="G66" s="180"/>
      <c r="H66" s="180"/>
      <c r="I66" s="180"/>
      <c r="J66" s="181">
        <f>J97</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796</v>
      </c>
      <c r="E67" s="180"/>
      <c r="F67" s="180"/>
      <c r="G67" s="180"/>
      <c r="H67" s="180"/>
      <c r="I67" s="180"/>
      <c r="J67" s="181">
        <f>J101</f>
        <v>0</v>
      </c>
      <c r="K67" s="123"/>
      <c r="L67" s="182"/>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58"/>
      <c r="J69" s="58"/>
      <c r="K69" s="58"/>
      <c r="L69" s="142"/>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60"/>
      <c r="J73" s="60"/>
      <c r="K73" s="60"/>
      <c r="L73" s="142"/>
      <c r="S73" s="36"/>
      <c r="T73" s="36"/>
      <c r="U73" s="36"/>
      <c r="V73" s="36"/>
      <c r="W73" s="36"/>
      <c r="X73" s="36"/>
      <c r="Y73" s="36"/>
      <c r="Z73" s="36"/>
      <c r="AA73" s="36"/>
      <c r="AB73" s="36"/>
      <c r="AC73" s="36"/>
      <c r="AD73" s="36"/>
      <c r="AE73" s="36"/>
    </row>
    <row r="74" s="2" customFormat="1" ht="24.96" customHeight="1">
      <c r="A74" s="36"/>
      <c r="B74" s="37"/>
      <c r="C74" s="21" t="s">
        <v>217</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2" customHeight="1">
      <c r="A76" s="36"/>
      <c r="B76" s="37"/>
      <c r="C76" s="30" t="s">
        <v>16</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167" t="str">
        <f>E7</f>
        <v>Školní sklad FLD, trafostanice</v>
      </c>
      <c r="F77" s="30"/>
      <c r="G77" s="30"/>
      <c r="H77" s="30"/>
      <c r="I77" s="38"/>
      <c r="J77" s="38"/>
      <c r="K77" s="38"/>
      <c r="L77" s="142"/>
      <c r="S77" s="36"/>
      <c r="T77" s="36"/>
      <c r="U77" s="36"/>
      <c r="V77" s="36"/>
      <c r="W77" s="36"/>
      <c r="X77" s="36"/>
      <c r="Y77" s="36"/>
      <c r="Z77" s="36"/>
      <c r="AA77" s="36"/>
      <c r="AB77" s="36"/>
      <c r="AC77" s="36"/>
      <c r="AD77" s="36"/>
      <c r="AE77" s="36"/>
    </row>
    <row r="78" s="1" customFormat="1" ht="12" customHeight="1">
      <c r="B78" s="19"/>
      <c r="C78" s="30" t="s">
        <v>201</v>
      </c>
      <c r="D78" s="20"/>
      <c r="E78" s="20"/>
      <c r="F78" s="20"/>
      <c r="G78" s="20"/>
      <c r="H78" s="20"/>
      <c r="I78" s="20"/>
      <c r="J78" s="20"/>
      <c r="K78" s="20"/>
      <c r="L78" s="18"/>
    </row>
    <row r="79" s="2" customFormat="1" ht="16.5" customHeight="1">
      <c r="A79" s="36"/>
      <c r="B79" s="37"/>
      <c r="C79" s="38"/>
      <c r="D79" s="38"/>
      <c r="E79" s="167" t="s">
        <v>1019</v>
      </c>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203</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67" t="str">
        <f>E11</f>
        <v xml:space="preserve">2020-076-02-04 - SO-02 - Trafostanice - klempířské kce  </v>
      </c>
      <c r="F81" s="38"/>
      <c r="G81" s="38"/>
      <c r="H81" s="38"/>
      <c r="I81" s="38"/>
      <c r="J81" s="38"/>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2" customHeight="1">
      <c r="A83" s="36"/>
      <c r="B83" s="37"/>
      <c r="C83" s="30" t="s">
        <v>21</v>
      </c>
      <c r="D83" s="38"/>
      <c r="E83" s="38"/>
      <c r="F83" s="25" t="str">
        <f>F14</f>
        <v>Kamýcká 1176, Praha 6</v>
      </c>
      <c r="G83" s="38"/>
      <c r="H83" s="38"/>
      <c r="I83" s="30" t="s">
        <v>23</v>
      </c>
      <c r="J83" s="70" t="str">
        <f>IF(J14="","",J14)</f>
        <v>16. 10. 2020</v>
      </c>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40.05" customHeight="1">
      <c r="A85" s="36"/>
      <c r="B85" s="37"/>
      <c r="C85" s="30" t="s">
        <v>25</v>
      </c>
      <c r="D85" s="38"/>
      <c r="E85" s="38"/>
      <c r="F85" s="25" t="str">
        <f>E17</f>
        <v>ČZU v Praze, Kamýcká 1176, Praha 6</v>
      </c>
      <c r="G85" s="38"/>
      <c r="H85" s="38"/>
      <c r="I85" s="30" t="s">
        <v>31</v>
      </c>
      <c r="J85" s="34" t="str">
        <f>E23</f>
        <v>Ing. Vladimír Čapka, Gerstnerova 5/658, Praha 7</v>
      </c>
      <c r="K85" s="38"/>
      <c r="L85" s="142"/>
      <c r="S85" s="36"/>
      <c r="T85" s="36"/>
      <c r="U85" s="36"/>
      <c r="V85" s="36"/>
      <c r="W85" s="36"/>
      <c r="X85" s="36"/>
      <c r="Y85" s="36"/>
      <c r="Z85" s="36"/>
      <c r="AA85" s="36"/>
      <c r="AB85" s="36"/>
      <c r="AC85" s="36"/>
      <c r="AD85" s="36"/>
      <c r="AE85" s="36"/>
    </row>
    <row r="86" s="2" customFormat="1" ht="25.65" customHeight="1">
      <c r="A86" s="36"/>
      <c r="B86" s="37"/>
      <c r="C86" s="30" t="s">
        <v>29</v>
      </c>
      <c r="D86" s="38"/>
      <c r="E86" s="38"/>
      <c r="F86" s="25" t="str">
        <f>IF(E20="","",E20)</f>
        <v>Vyplň údaj</v>
      </c>
      <c r="G86" s="38"/>
      <c r="H86" s="38"/>
      <c r="I86" s="30" t="s">
        <v>34</v>
      </c>
      <c r="J86" s="34" t="str">
        <f>E26</f>
        <v>Ing. Dana Mlejnková</v>
      </c>
      <c r="K86" s="38"/>
      <c r="L86" s="142"/>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11" customFormat="1" ht="29.28" customHeight="1">
      <c r="A88" s="183"/>
      <c r="B88" s="184"/>
      <c r="C88" s="185" t="s">
        <v>218</v>
      </c>
      <c r="D88" s="186" t="s">
        <v>57</v>
      </c>
      <c r="E88" s="186" t="s">
        <v>53</v>
      </c>
      <c r="F88" s="186" t="s">
        <v>54</v>
      </c>
      <c r="G88" s="186" t="s">
        <v>219</v>
      </c>
      <c r="H88" s="186" t="s">
        <v>220</v>
      </c>
      <c r="I88" s="186" t="s">
        <v>221</v>
      </c>
      <c r="J88" s="186" t="s">
        <v>208</v>
      </c>
      <c r="K88" s="187" t="s">
        <v>222</v>
      </c>
      <c r="L88" s="188"/>
      <c r="M88" s="90" t="s">
        <v>19</v>
      </c>
      <c r="N88" s="91" t="s">
        <v>42</v>
      </c>
      <c r="O88" s="91" t="s">
        <v>223</v>
      </c>
      <c r="P88" s="91" t="s">
        <v>224</v>
      </c>
      <c r="Q88" s="91" t="s">
        <v>225</v>
      </c>
      <c r="R88" s="91" t="s">
        <v>226</v>
      </c>
      <c r="S88" s="91" t="s">
        <v>227</v>
      </c>
      <c r="T88" s="92" t="s">
        <v>228</v>
      </c>
      <c r="U88" s="183"/>
      <c r="V88" s="183"/>
      <c r="W88" s="183"/>
      <c r="X88" s="183"/>
      <c r="Y88" s="183"/>
      <c r="Z88" s="183"/>
      <c r="AA88" s="183"/>
      <c r="AB88" s="183"/>
      <c r="AC88" s="183"/>
      <c r="AD88" s="183"/>
      <c r="AE88" s="183"/>
    </row>
    <row r="89" s="2" customFormat="1" ht="22.8" customHeight="1">
      <c r="A89" s="36"/>
      <c r="B89" s="37"/>
      <c r="C89" s="97" t="s">
        <v>229</v>
      </c>
      <c r="D89" s="38"/>
      <c r="E89" s="38"/>
      <c r="F89" s="38"/>
      <c r="G89" s="38"/>
      <c r="H89" s="38"/>
      <c r="I89" s="38"/>
      <c r="J89" s="189">
        <f>BK89</f>
        <v>0</v>
      </c>
      <c r="K89" s="38"/>
      <c r="L89" s="42"/>
      <c r="M89" s="93"/>
      <c r="N89" s="190"/>
      <c r="O89" s="94"/>
      <c r="P89" s="191">
        <f>P90</f>
        <v>0</v>
      </c>
      <c r="Q89" s="94"/>
      <c r="R89" s="191">
        <f>R90</f>
        <v>0.13101669999999999</v>
      </c>
      <c r="S89" s="94"/>
      <c r="T89" s="192">
        <f>T90</f>
        <v>0</v>
      </c>
      <c r="U89" s="36"/>
      <c r="V89" s="36"/>
      <c r="W89" s="36"/>
      <c r="X89" s="36"/>
      <c r="Y89" s="36"/>
      <c r="Z89" s="36"/>
      <c r="AA89" s="36"/>
      <c r="AB89" s="36"/>
      <c r="AC89" s="36"/>
      <c r="AD89" s="36"/>
      <c r="AE89" s="36"/>
      <c r="AT89" s="15" t="s">
        <v>71</v>
      </c>
      <c r="AU89" s="15" t="s">
        <v>209</v>
      </c>
      <c r="BK89" s="193">
        <f>BK90</f>
        <v>0</v>
      </c>
    </row>
    <row r="90" s="12" customFormat="1" ht="25.92" customHeight="1">
      <c r="A90" s="12"/>
      <c r="B90" s="194"/>
      <c r="C90" s="195"/>
      <c r="D90" s="196" t="s">
        <v>71</v>
      </c>
      <c r="E90" s="197" t="s">
        <v>368</v>
      </c>
      <c r="F90" s="197" t="s">
        <v>369</v>
      </c>
      <c r="G90" s="195"/>
      <c r="H90" s="195"/>
      <c r="I90" s="198"/>
      <c r="J90" s="199">
        <f>BK90</f>
        <v>0</v>
      </c>
      <c r="K90" s="195"/>
      <c r="L90" s="200"/>
      <c r="M90" s="201"/>
      <c r="N90" s="202"/>
      <c r="O90" s="202"/>
      <c r="P90" s="203">
        <f>P91+P97+P101</f>
        <v>0</v>
      </c>
      <c r="Q90" s="202"/>
      <c r="R90" s="203">
        <f>R91+R97+R101</f>
        <v>0.13101669999999999</v>
      </c>
      <c r="S90" s="202"/>
      <c r="T90" s="204">
        <f>T91+T97+T101</f>
        <v>0</v>
      </c>
      <c r="U90" s="12"/>
      <c r="V90" s="12"/>
      <c r="W90" s="12"/>
      <c r="X90" s="12"/>
      <c r="Y90" s="12"/>
      <c r="Z90" s="12"/>
      <c r="AA90" s="12"/>
      <c r="AB90" s="12"/>
      <c r="AC90" s="12"/>
      <c r="AD90" s="12"/>
      <c r="AE90" s="12"/>
      <c r="AR90" s="205" t="s">
        <v>81</v>
      </c>
      <c r="AT90" s="206" t="s">
        <v>71</v>
      </c>
      <c r="AU90" s="206" t="s">
        <v>72</v>
      </c>
      <c r="AY90" s="205" t="s">
        <v>232</v>
      </c>
      <c r="BK90" s="207">
        <f>BK91+BK97+BK101</f>
        <v>0</v>
      </c>
    </row>
    <row r="91" s="12" customFormat="1" ht="22.8" customHeight="1">
      <c r="A91" s="12"/>
      <c r="B91" s="194"/>
      <c r="C91" s="195"/>
      <c r="D91" s="196" t="s">
        <v>71</v>
      </c>
      <c r="E91" s="208" t="s">
        <v>486</v>
      </c>
      <c r="F91" s="208" t="s">
        <v>487</v>
      </c>
      <c r="G91" s="195"/>
      <c r="H91" s="195"/>
      <c r="I91" s="198"/>
      <c r="J91" s="209">
        <f>BK91</f>
        <v>0</v>
      </c>
      <c r="K91" s="195"/>
      <c r="L91" s="200"/>
      <c r="M91" s="201"/>
      <c r="N91" s="202"/>
      <c r="O91" s="202"/>
      <c r="P91" s="203">
        <f>SUM(P92:P96)</f>
        <v>0</v>
      </c>
      <c r="Q91" s="202"/>
      <c r="R91" s="203">
        <f>SUM(R92:R96)</f>
        <v>0.0089079999999999993</v>
      </c>
      <c r="S91" s="202"/>
      <c r="T91" s="204">
        <f>SUM(T92:T96)</f>
        <v>0</v>
      </c>
      <c r="U91" s="12"/>
      <c r="V91" s="12"/>
      <c r="W91" s="12"/>
      <c r="X91" s="12"/>
      <c r="Y91" s="12"/>
      <c r="Z91" s="12"/>
      <c r="AA91" s="12"/>
      <c r="AB91" s="12"/>
      <c r="AC91" s="12"/>
      <c r="AD91" s="12"/>
      <c r="AE91" s="12"/>
      <c r="AR91" s="205" t="s">
        <v>81</v>
      </c>
      <c r="AT91" s="206" t="s">
        <v>71</v>
      </c>
      <c r="AU91" s="206" t="s">
        <v>79</v>
      </c>
      <c r="AY91" s="205" t="s">
        <v>232</v>
      </c>
      <c r="BK91" s="207">
        <f>SUM(BK92:BK96)</f>
        <v>0</v>
      </c>
    </row>
    <row r="92" s="2" customFormat="1" ht="14.4" customHeight="1">
      <c r="A92" s="36"/>
      <c r="B92" s="37"/>
      <c r="C92" s="210" t="s">
        <v>79</v>
      </c>
      <c r="D92" s="210" t="s">
        <v>234</v>
      </c>
      <c r="E92" s="211" t="s">
        <v>913</v>
      </c>
      <c r="F92" s="212" t="s">
        <v>914</v>
      </c>
      <c r="G92" s="213" t="s">
        <v>542</v>
      </c>
      <c r="H92" s="214">
        <v>27</v>
      </c>
      <c r="I92" s="215"/>
      <c r="J92" s="216">
        <f>ROUND(I92*H92,2)</f>
        <v>0</v>
      </c>
      <c r="K92" s="212" t="s">
        <v>238</v>
      </c>
      <c r="L92" s="42"/>
      <c r="M92" s="217" t="s">
        <v>19</v>
      </c>
      <c r="N92" s="218" t="s">
        <v>43</v>
      </c>
      <c r="O92" s="82"/>
      <c r="P92" s="219">
        <f>O92*H92</f>
        <v>0</v>
      </c>
      <c r="Q92" s="219">
        <v>0.00029999999999999997</v>
      </c>
      <c r="R92" s="219">
        <f>Q92*H92</f>
        <v>0.0080999999999999996</v>
      </c>
      <c r="S92" s="219">
        <v>0</v>
      </c>
      <c r="T92" s="220">
        <f>S92*H92</f>
        <v>0</v>
      </c>
      <c r="U92" s="36"/>
      <c r="V92" s="36"/>
      <c r="W92" s="36"/>
      <c r="X92" s="36"/>
      <c r="Y92" s="36"/>
      <c r="Z92" s="36"/>
      <c r="AA92" s="36"/>
      <c r="AB92" s="36"/>
      <c r="AC92" s="36"/>
      <c r="AD92" s="36"/>
      <c r="AE92" s="36"/>
      <c r="AR92" s="221" t="s">
        <v>297</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1298</v>
      </c>
    </row>
    <row r="93" s="2" customFormat="1" ht="14.4" customHeight="1">
      <c r="A93" s="36"/>
      <c r="B93" s="37"/>
      <c r="C93" s="210" t="s">
        <v>81</v>
      </c>
      <c r="D93" s="210" t="s">
        <v>234</v>
      </c>
      <c r="E93" s="211" t="s">
        <v>540</v>
      </c>
      <c r="F93" s="212" t="s">
        <v>541</v>
      </c>
      <c r="G93" s="213" t="s">
        <v>542</v>
      </c>
      <c r="H93" s="214">
        <v>20</v>
      </c>
      <c r="I93" s="215"/>
      <c r="J93" s="216">
        <f>ROUND(I93*H93,2)</f>
        <v>0</v>
      </c>
      <c r="K93" s="212" t="s">
        <v>238</v>
      </c>
      <c r="L93" s="42"/>
      <c r="M93" s="217" t="s">
        <v>19</v>
      </c>
      <c r="N93" s="218" t="s">
        <v>43</v>
      </c>
      <c r="O93" s="82"/>
      <c r="P93" s="219">
        <f>O93*H93</f>
        <v>0</v>
      </c>
      <c r="Q93" s="219">
        <v>2.0000000000000002E-05</v>
      </c>
      <c r="R93" s="219">
        <f>Q93*H93</f>
        <v>0.00040000000000000002</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1299</v>
      </c>
    </row>
    <row r="94" s="2" customFormat="1" ht="14.4" customHeight="1">
      <c r="A94" s="36"/>
      <c r="B94" s="37"/>
      <c r="C94" s="223" t="s">
        <v>245</v>
      </c>
      <c r="D94" s="223" t="s">
        <v>302</v>
      </c>
      <c r="E94" s="224" t="s">
        <v>544</v>
      </c>
      <c r="F94" s="225" t="s">
        <v>545</v>
      </c>
      <c r="G94" s="226" t="s">
        <v>542</v>
      </c>
      <c r="H94" s="227">
        <v>20.399999999999999</v>
      </c>
      <c r="I94" s="228"/>
      <c r="J94" s="229">
        <f>ROUND(I94*H94,2)</f>
        <v>0</v>
      </c>
      <c r="K94" s="225" t="s">
        <v>238</v>
      </c>
      <c r="L94" s="230"/>
      <c r="M94" s="231" t="s">
        <v>19</v>
      </c>
      <c r="N94" s="232" t="s">
        <v>43</v>
      </c>
      <c r="O94" s="82"/>
      <c r="P94" s="219">
        <f>O94*H94</f>
        <v>0</v>
      </c>
      <c r="Q94" s="219">
        <v>2.0000000000000002E-05</v>
      </c>
      <c r="R94" s="219">
        <f>Q94*H94</f>
        <v>0.000408</v>
      </c>
      <c r="S94" s="219">
        <v>0</v>
      </c>
      <c r="T94" s="220">
        <f>S94*H94</f>
        <v>0</v>
      </c>
      <c r="U94" s="36"/>
      <c r="V94" s="36"/>
      <c r="W94" s="36"/>
      <c r="X94" s="36"/>
      <c r="Y94" s="36"/>
      <c r="Z94" s="36"/>
      <c r="AA94" s="36"/>
      <c r="AB94" s="36"/>
      <c r="AC94" s="36"/>
      <c r="AD94" s="36"/>
      <c r="AE94" s="36"/>
      <c r="AR94" s="221" t="s">
        <v>264</v>
      </c>
      <c r="AT94" s="221" t="s">
        <v>302</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1300</v>
      </c>
    </row>
    <row r="95" s="2" customFormat="1" ht="24.15" customHeight="1">
      <c r="A95" s="36"/>
      <c r="B95" s="37"/>
      <c r="C95" s="210" t="s">
        <v>239</v>
      </c>
      <c r="D95" s="210" t="s">
        <v>234</v>
      </c>
      <c r="E95" s="211" t="s">
        <v>547</v>
      </c>
      <c r="F95" s="212" t="s">
        <v>548</v>
      </c>
      <c r="G95" s="213" t="s">
        <v>287</v>
      </c>
      <c r="H95" s="214">
        <v>0.0080000000000000002</v>
      </c>
      <c r="I95" s="215"/>
      <c r="J95" s="216">
        <f>ROUND(I95*H95,2)</f>
        <v>0</v>
      </c>
      <c r="K95" s="212" t="s">
        <v>238</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297</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1301</v>
      </c>
    </row>
    <row r="96" s="2" customFormat="1" ht="24.15" customHeight="1">
      <c r="A96" s="36"/>
      <c r="B96" s="37"/>
      <c r="C96" s="210" t="s">
        <v>252</v>
      </c>
      <c r="D96" s="210" t="s">
        <v>234</v>
      </c>
      <c r="E96" s="211" t="s">
        <v>550</v>
      </c>
      <c r="F96" s="212" t="s">
        <v>551</v>
      </c>
      <c r="G96" s="213" t="s">
        <v>287</v>
      </c>
      <c r="H96" s="214">
        <v>0.0080000000000000002</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1302</v>
      </c>
    </row>
    <row r="97" s="12" customFormat="1" ht="22.8" customHeight="1">
      <c r="A97" s="12"/>
      <c r="B97" s="194"/>
      <c r="C97" s="195"/>
      <c r="D97" s="196" t="s">
        <v>71</v>
      </c>
      <c r="E97" s="208" t="s">
        <v>1303</v>
      </c>
      <c r="F97" s="208" t="s">
        <v>1304</v>
      </c>
      <c r="G97" s="195"/>
      <c r="H97" s="195"/>
      <c r="I97" s="198"/>
      <c r="J97" s="209">
        <f>BK97</f>
        <v>0</v>
      </c>
      <c r="K97" s="195"/>
      <c r="L97" s="200"/>
      <c r="M97" s="201"/>
      <c r="N97" s="202"/>
      <c r="O97" s="202"/>
      <c r="P97" s="203">
        <f>SUM(P98:P100)</f>
        <v>0</v>
      </c>
      <c r="Q97" s="202"/>
      <c r="R97" s="203">
        <f>SUM(R98:R100)</f>
        <v>0.00092000000000000003</v>
      </c>
      <c r="S97" s="202"/>
      <c r="T97" s="204">
        <f>SUM(T98:T100)</f>
        <v>0</v>
      </c>
      <c r="U97" s="12"/>
      <c r="V97" s="12"/>
      <c r="W97" s="12"/>
      <c r="X97" s="12"/>
      <c r="Y97" s="12"/>
      <c r="Z97" s="12"/>
      <c r="AA97" s="12"/>
      <c r="AB97" s="12"/>
      <c r="AC97" s="12"/>
      <c r="AD97" s="12"/>
      <c r="AE97" s="12"/>
      <c r="AR97" s="205" t="s">
        <v>81</v>
      </c>
      <c r="AT97" s="206" t="s">
        <v>71</v>
      </c>
      <c r="AU97" s="206" t="s">
        <v>79</v>
      </c>
      <c r="AY97" s="205" t="s">
        <v>232</v>
      </c>
      <c r="BK97" s="207">
        <f>SUM(BK98:BK100)</f>
        <v>0</v>
      </c>
    </row>
    <row r="98" s="2" customFormat="1" ht="14.4" customHeight="1">
      <c r="A98" s="36"/>
      <c r="B98" s="37"/>
      <c r="C98" s="210" t="s">
        <v>256</v>
      </c>
      <c r="D98" s="210" t="s">
        <v>234</v>
      </c>
      <c r="E98" s="211" t="s">
        <v>1305</v>
      </c>
      <c r="F98" s="212" t="s">
        <v>1306</v>
      </c>
      <c r="G98" s="213" t="s">
        <v>580</v>
      </c>
      <c r="H98" s="214">
        <v>1</v>
      </c>
      <c r="I98" s="215"/>
      <c r="J98" s="216">
        <f>ROUND(I98*H98,2)</f>
        <v>0</v>
      </c>
      <c r="K98" s="212" t="s">
        <v>238</v>
      </c>
      <c r="L98" s="42"/>
      <c r="M98" s="217" t="s">
        <v>19</v>
      </c>
      <c r="N98" s="218" t="s">
        <v>43</v>
      </c>
      <c r="O98" s="82"/>
      <c r="P98" s="219">
        <f>O98*H98</f>
        <v>0</v>
      </c>
      <c r="Q98" s="219">
        <v>0.00092000000000000003</v>
      </c>
      <c r="R98" s="219">
        <f>Q98*H98</f>
        <v>0.00092000000000000003</v>
      </c>
      <c r="S98" s="219">
        <v>0</v>
      </c>
      <c r="T98" s="220">
        <f>S98*H98</f>
        <v>0</v>
      </c>
      <c r="U98" s="36"/>
      <c r="V98" s="36"/>
      <c r="W98" s="36"/>
      <c r="X98" s="36"/>
      <c r="Y98" s="36"/>
      <c r="Z98" s="36"/>
      <c r="AA98" s="36"/>
      <c r="AB98" s="36"/>
      <c r="AC98" s="36"/>
      <c r="AD98" s="36"/>
      <c r="AE98" s="36"/>
      <c r="AR98" s="221" t="s">
        <v>297</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1307</v>
      </c>
    </row>
    <row r="99" s="2" customFormat="1" ht="24.15" customHeight="1">
      <c r="A99" s="36"/>
      <c r="B99" s="37"/>
      <c r="C99" s="210" t="s">
        <v>260</v>
      </c>
      <c r="D99" s="210" t="s">
        <v>234</v>
      </c>
      <c r="E99" s="211" t="s">
        <v>1308</v>
      </c>
      <c r="F99" s="212" t="s">
        <v>1309</v>
      </c>
      <c r="G99" s="213" t="s">
        <v>287</v>
      </c>
      <c r="H99" s="214">
        <v>0.001</v>
      </c>
      <c r="I99" s="215"/>
      <c r="J99" s="216">
        <f>ROUND(I99*H99,2)</f>
        <v>0</v>
      </c>
      <c r="K99" s="212" t="s">
        <v>238</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297</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1310</v>
      </c>
    </row>
    <row r="100" s="2" customFormat="1" ht="24.15" customHeight="1">
      <c r="A100" s="36"/>
      <c r="B100" s="37"/>
      <c r="C100" s="210" t="s">
        <v>264</v>
      </c>
      <c r="D100" s="210" t="s">
        <v>234</v>
      </c>
      <c r="E100" s="211" t="s">
        <v>1311</v>
      </c>
      <c r="F100" s="212" t="s">
        <v>1312</v>
      </c>
      <c r="G100" s="213" t="s">
        <v>287</v>
      </c>
      <c r="H100" s="214">
        <v>0.001</v>
      </c>
      <c r="I100" s="215"/>
      <c r="J100" s="216">
        <f>ROUND(I100*H100,2)</f>
        <v>0</v>
      </c>
      <c r="K100" s="212" t="s">
        <v>238</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297</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1313</v>
      </c>
    </row>
    <row r="101" s="12" customFormat="1" ht="22.8" customHeight="1">
      <c r="A101" s="12"/>
      <c r="B101" s="194"/>
      <c r="C101" s="195"/>
      <c r="D101" s="196" t="s">
        <v>71</v>
      </c>
      <c r="E101" s="208" t="s">
        <v>888</v>
      </c>
      <c r="F101" s="208" t="s">
        <v>889</v>
      </c>
      <c r="G101" s="195"/>
      <c r="H101" s="195"/>
      <c r="I101" s="198"/>
      <c r="J101" s="209">
        <f>BK101</f>
        <v>0</v>
      </c>
      <c r="K101" s="195"/>
      <c r="L101" s="200"/>
      <c r="M101" s="201"/>
      <c r="N101" s="202"/>
      <c r="O101" s="202"/>
      <c r="P101" s="203">
        <f>SUM(P102:P108)</f>
        <v>0</v>
      </c>
      <c r="Q101" s="202"/>
      <c r="R101" s="203">
        <f>SUM(R102:R108)</f>
        <v>0.12118869999999998</v>
      </c>
      <c r="S101" s="202"/>
      <c r="T101" s="204">
        <f>SUM(T102:T108)</f>
        <v>0</v>
      </c>
      <c r="U101" s="12"/>
      <c r="V101" s="12"/>
      <c r="W101" s="12"/>
      <c r="X101" s="12"/>
      <c r="Y101" s="12"/>
      <c r="Z101" s="12"/>
      <c r="AA101" s="12"/>
      <c r="AB101" s="12"/>
      <c r="AC101" s="12"/>
      <c r="AD101" s="12"/>
      <c r="AE101" s="12"/>
      <c r="AR101" s="205" t="s">
        <v>81</v>
      </c>
      <c r="AT101" s="206" t="s">
        <v>71</v>
      </c>
      <c r="AU101" s="206" t="s">
        <v>79</v>
      </c>
      <c r="AY101" s="205" t="s">
        <v>232</v>
      </c>
      <c r="BK101" s="207">
        <f>SUM(BK102:BK108)</f>
        <v>0</v>
      </c>
    </row>
    <row r="102" s="2" customFormat="1" ht="14.4" customHeight="1">
      <c r="A102" s="36"/>
      <c r="B102" s="37"/>
      <c r="C102" s="210" t="s">
        <v>268</v>
      </c>
      <c r="D102" s="210" t="s">
        <v>234</v>
      </c>
      <c r="E102" s="211" t="s">
        <v>1314</v>
      </c>
      <c r="F102" s="212" t="s">
        <v>1315</v>
      </c>
      <c r="G102" s="213" t="s">
        <v>542</v>
      </c>
      <c r="H102" s="214">
        <v>3.1499999999999999</v>
      </c>
      <c r="I102" s="215"/>
      <c r="J102" s="216">
        <f>ROUND(I102*H102,2)</f>
        <v>0</v>
      </c>
      <c r="K102" s="212" t="s">
        <v>19</v>
      </c>
      <c r="L102" s="42"/>
      <c r="M102" s="217" t="s">
        <v>19</v>
      </c>
      <c r="N102" s="218" t="s">
        <v>43</v>
      </c>
      <c r="O102" s="82"/>
      <c r="P102" s="219">
        <f>O102*H102</f>
        <v>0</v>
      </c>
      <c r="Q102" s="219">
        <v>0.00076999999999999996</v>
      </c>
      <c r="R102" s="219">
        <f>Q102*H102</f>
        <v>0.0024254999999999997</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1316</v>
      </c>
    </row>
    <row r="103" s="2" customFormat="1" ht="24.15" customHeight="1">
      <c r="A103" s="36"/>
      <c r="B103" s="37"/>
      <c r="C103" s="210" t="s">
        <v>272</v>
      </c>
      <c r="D103" s="210" t="s">
        <v>234</v>
      </c>
      <c r="E103" s="211" t="s">
        <v>1317</v>
      </c>
      <c r="F103" s="212" t="s">
        <v>1318</v>
      </c>
      <c r="G103" s="213" t="s">
        <v>542</v>
      </c>
      <c r="H103" s="214">
        <v>3.1000000000000001</v>
      </c>
      <c r="I103" s="215"/>
      <c r="J103" s="216">
        <f>ROUND(I103*H103,2)</f>
        <v>0</v>
      </c>
      <c r="K103" s="212" t="s">
        <v>238</v>
      </c>
      <c r="L103" s="42"/>
      <c r="M103" s="217" t="s">
        <v>19</v>
      </c>
      <c r="N103" s="218" t="s">
        <v>43</v>
      </c>
      <c r="O103" s="82"/>
      <c r="P103" s="219">
        <f>O103*H103</f>
        <v>0</v>
      </c>
      <c r="Q103" s="219">
        <v>0.0023600000000000001</v>
      </c>
      <c r="R103" s="219">
        <f>Q103*H103</f>
        <v>0.0073160000000000005</v>
      </c>
      <c r="S103" s="219">
        <v>0</v>
      </c>
      <c r="T103" s="220">
        <f>S103*H103</f>
        <v>0</v>
      </c>
      <c r="U103" s="36"/>
      <c r="V103" s="36"/>
      <c r="W103" s="36"/>
      <c r="X103" s="36"/>
      <c r="Y103" s="36"/>
      <c r="Z103" s="36"/>
      <c r="AA103" s="36"/>
      <c r="AB103" s="36"/>
      <c r="AC103" s="36"/>
      <c r="AD103" s="36"/>
      <c r="AE103" s="36"/>
      <c r="AR103" s="221" t="s">
        <v>297</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1319</v>
      </c>
    </row>
    <row r="104" s="2" customFormat="1" ht="24.15" customHeight="1">
      <c r="A104" s="36"/>
      <c r="B104" s="37"/>
      <c r="C104" s="210" t="s">
        <v>276</v>
      </c>
      <c r="D104" s="210" t="s">
        <v>234</v>
      </c>
      <c r="E104" s="211" t="s">
        <v>1320</v>
      </c>
      <c r="F104" s="212" t="s">
        <v>1321</v>
      </c>
      <c r="G104" s="213" t="s">
        <v>542</v>
      </c>
      <c r="H104" s="214">
        <v>19.5</v>
      </c>
      <c r="I104" s="215"/>
      <c r="J104" s="216">
        <f>ROUND(I104*H104,2)</f>
        <v>0</v>
      </c>
      <c r="K104" s="212" t="s">
        <v>19</v>
      </c>
      <c r="L104" s="42"/>
      <c r="M104" s="217" t="s">
        <v>19</v>
      </c>
      <c r="N104" s="218" t="s">
        <v>43</v>
      </c>
      <c r="O104" s="82"/>
      <c r="P104" s="219">
        <f>O104*H104</f>
        <v>0</v>
      </c>
      <c r="Q104" s="219">
        <v>0.0024199999999999998</v>
      </c>
      <c r="R104" s="219">
        <f>Q104*H104</f>
        <v>0.047189999999999996</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1322</v>
      </c>
    </row>
    <row r="105" s="2" customFormat="1" ht="24.15" customHeight="1">
      <c r="A105" s="36"/>
      <c r="B105" s="37"/>
      <c r="C105" s="210" t="s">
        <v>280</v>
      </c>
      <c r="D105" s="210" t="s">
        <v>234</v>
      </c>
      <c r="E105" s="211" t="s">
        <v>1323</v>
      </c>
      <c r="F105" s="212" t="s">
        <v>1324</v>
      </c>
      <c r="G105" s="213" t="s">
        <v>542</v>
      </c>
      <c r="H105" s="214">
        <v>19</v>
      </c>
      <c r="I105" s="215"/>
      <c r="J105" s="216">
        <f>ROUND(I105*H105,2)</f>
        <v>0</v>
      </c>
      <c r="K105" s="212" t="s">
        <v>238</v>
      </c>
      <c r="L105" s="42"/>
      <c r="M105" s="217" t="s">
        <v>19</v>
      </c>
      <c r="N105" s="218" t="s">
        <v>43</v>
      </c>
      <c r="O105" s="82"/>
      <c r="P105" s="219">
        <f>O105*H105</f>
        <v>0</v>
      </c>
      <c r="Q105" s="219">
        <v>0.0032000000000000002</v>
      </c>
      <c r="R105" s="219">
        <f>Q105*H105</f>
        <v>0.0608</v>
      </c>
      <c r="S105" s="219">
        <v>0</v>
      </c>
      <c r="T105" s="220">
        <f>S105*H105</f>
        <v>0</v>
      </c>
      <c r="U105" s="36"/>
      <c r="V105" s="36"/>
      <c r="W105" s="36"/>
      <c r="X105" s="36"/>
      <c r="Y105" s="36"/>
      <c r="Z105" s="36"/>
      <c r="AA105" s="36"/>
      <c r="AB105" s="36"/>
      <c r="AC105" s="36"/>
      <c r="AD105" s="36"/>
      <c r="AE105" s="36"/>
      <c r="AR105" s="221" t="s">
        <v>297</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1325</v>
      </c>
    </row>
    <row r="106" s="2" customFormat="1" ht="24.15" customHeight="1">
      <c r="A106" s="36"/>
      <c r="B106" s="37"/>
      <c r="C106" s="210" t="s">
        <v>284</v>
      </c>
      <c r="D106" s="210" t="s">
        <v>234</v>
      </c>
      <c r="E106" s="211" t="s">
        <v>1326</v>
      </c>
      <c r="F106" s="212" t="s">
        <v>1327</v>
      </c>
      <c r="G106" s="213" t="s">
        <v>542</v>
      </c>
      <c r="H106" s="214">
        <v>3</v>
      </c>
      <c r="I106" s="215"/>
      <c r="J106" s="216">
        <f>ROUND(I106*H106,2)</f>
        <v>0</v>
      </c>
      <c r="K106" s="212" t="s">
        <v>19</v>
      </c>
      <c r="L106" s="42"/>
      <c r="M106" s="217" t="s">
        <v>19</v>
      </c>
      <c r="N106" s="218" t="s">
        <v>43</v>
      </c>
      <c r="O106" s="82"/>
      <c r="P106" s="219">
        <f>O106*H106</f>
        <v>0</v>
      </c>
      <c r="Q106" s="219">
        <v>0.0011524</v>
      </c>
      <c r="R106" s="219">
        <f>Q106*H106</f>
        <v>0.0034572000000000001</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1328</v>
      </c>
    </row>
    <row r="107" s="2" customFormat="1" ht="24.15" customHeight="1">
      <c r="A107" s="36"/>
      <c r="B107" s="37"/>
      <c r="C107" s="210" t="s">
        <v>289</v>
      </c>
      <c r="D107" s="210" t="s">
        <v>234</v>
      </c>
      <c r="E107" s="211" t="s">
        <v>893</v>
      </c>
      <c r="F107" s="212" t="s">
        <v>894</v>
      </c>
      <c r="G107" s="213" t="s">
        <v>287</v>
      </c>
      <c r="H107" s="214">
        <v>0.121</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297</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1329</v>
      </c>
    </row>
    <row r="108" s="2" customFormat="1" ht="24.15" customHeight="1">
      <c r="A108" s="36"/>
      <c r="B108" s="37"/>
      <c r="C108" s="210" t="s">
        <v>8</v>
      </c>
      <c r="D108" s="210" t="s">
        <v>234</v>
      </c>
      <c r="E108" s="211" t="s">
        <v>896</v>
      </c>
      <c r="F108" s="212" t="s">
        <v>897</v>
      </c>
      <c r="G108" s="213" t="s">
        <v>287</v>
      </c>
      <c r="H108" s="214">
        <v>0.121</v>
      </c>
      <c r="I108" s="215"/>
      <c r="J108" s="216">
        <f>ROUND(I108*H108,2)</f>
        <v>0</v>
      </c>
      <c r="K108" s="212" t="s">
        <v>238</v>
      </c>
      <c r="L108" s="42"/>
      <c r="M108" s="233" t="s">
        <v>19</v>
      </c>
      <c r="N108" s="234" t="s">
        <v>43</v>
      </c>
      <c r="O108" s="235"/>
      <c r="P108" s="236">
        <f>O108*H108</f>
        <v>0</v>
      </c>
      <c r="Q108" s="236">
        <v>0</v>
      </c>
      <c r="R108" s="236">
        <f>Q108*H108</f>
        <v>0</v>
      </c>
      <c r="S108" s="236">
        <v>0</v>
      </c>
      <c r="T108" s="237">
        <f>S108*H108</f>
        <v>0</v>
      </c>
      <c r="U108" s="36"/>
      <c r="V108" s="36"/>
      <c r="W108" s="36"/>
      <c r="X108" s="36"/>
      <c r="Y108" s="36"/>
      <c r="Z108" s="36"/>
      <c r="AA108" s="36"/>
      <c r="AB108" s="36"/>
      <c r="AC108" s="36"/>
      <c r="AD108" s="36"/>
      <c r="AE108" s="36"/>
      <c r="AR108" s="221" t="s">
        <v>297</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1330</v>
      </c>
    </row>
    <row r="109" s="2" customFormat="1" ht="6.96" customHeight="1">
      <c r="A109" s="36"/>
      <c r="B109" s="57"/>
      <c r="C109" s="58"/>
      <c r="D109" s="58"/>
      <c r="E109" s="58"/>
      <c r="F109" s="58"/>
      <c r="G109" s="58"/>
      <c r="H109" s="58"/>
      <c r="I109" s="58"/>
      <c r="J109" s="58"/>
      <c r="K109" s="58"/>
      <c r="L109" s="42"/>
      <c r="M109" s="36"/>
      <c r="O109" s="36"/>
      <c r="P109" s="36"/>
      <c r="Q109" s="36"/>
      <c r="R109" s="36"/>
      <c r="S109" s="36"/>
      <c r="T109" s="36"/>
      <c r="U109" s="36"/>
      <c r="V109" s="36"/>
      <c r="W109" s="36"/>
      <c r="X109" s="36"/>
      <c r="Y109" s="36"/>
      <c r="Z109" s="36"/>
      <c r="AA109" s="36"/>
      <c r="AB109" s="36"/>
      <c r="AC109" s="36"/>
      <c r="AD109" s="36"/>
      <c r="AE109" s="36"/>
    </row>
  </sheetData>
  <sheetProtection sheet="1" autoFilter="0" formatColumns="0" formatRows="0" objects="1" scenarios="1" spinCount="100000" saltValue="1knPVHB/0rEnJL7HTKSSH+Po0Lixg3Ut2HcuqOqS4CI0+OfCQOzZlHScB3g4BG5NpXaPn1cYB7ByvI13yiZWuQ==" hashValue="Gw0qoxUqQM/k74BrPcFwI5BP1FaTG6xdmeD1zVGydU+RslnSvDMWXuLZi4x7PRLpy0ODf9sYcq040udFoYnqag==" algorithmName="SHA-512" password="CC35"/>
  <autoFilter ref="C88:K108"/>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139</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1332</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ROUND(J86,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ROUND((SUM(BE86:BE105)),  2)</f>
        <v>0</v>
      </c>
      <c r="G35" s="36"/>
      <c r="H35" s="36"/>
      <c r="I35" s="155">
        <v>0.20999999999999999</v>
      </c>
      <c r="J35" s="154">
        <f>ROUND(((SUM(BE86:BE105))*I35),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ROUND((SUM(BF86:BF105)),  2)</f>
        <v>0</v>
      </c>
      <c r="G36" s="36"/>
      <c r="H36" s="36"/>
      <c r="I36" s="155">
        <v>0.14999999999999999</v>
      </c>
      <c r="J36" s="154">
        <f>ROUND(((SUM(BF86:BF105))*I36),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ROUND((SUM(BG86:BG105)),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ROUND((SUM(BH86:BH105)),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ROUND((SUM(BI86:BI105)),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2020-076-03-01 - SO-03-01 přípojka nn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J86</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1333</v>
      </c>
      <c r="E64" s="175"/>
      <c r="F64" s="175"/>
      <c r="G64" s="175"/>
      <c r="H64" s="175"/>
      <c r="I64" s="175"/>
      <c r="J64" s="176">
        <f>J87</f>
        <v>0</v>
      </c>
      <c r="K64" s="173"/>
      <c r="L64" s="177"/>
      <c r="S64" s="9"/>
      <c r="T64" s="9"/>
      <c r="U64" s="9"/>
      <c r="V64" s="9"/>
      <c r="W64" s="9"/>
      <c r="X64" s="9"/>
      <c r="Y64" s="9"/>
      <c r="Z64" s="9"/>
      <c r="AA64" s="9"/>
      <c r="AB64" s="9"/>
      <c r="AC64" s="9"/>
      <c r="AD64" s="9"/>
      <c r="AE64" s="9"/>
    </row>
    <row r="65" s="2" customFormat="1" ht="21.84" customHeight="1">
      <c r="A65" s="36"/>
      <c r="B65" s="37"/>
      <c r="C65" s="38"/>
      <c r="D65" s="38"/>
      <c r="E65" s="38"/>
      <c r="F65" s="38"/>
      <c r="G65" s="38"/>
      <c r="H65" s="38"/>
      <c r="I65" s="38"/>
      <c r="J65" s="38"/>
      <c r="K65" s="38"/>
      <c r="L65" s="142"/>
      <c r="S65" s="36"/>
      <c r="T65" s="36"/>
      <c r="U65" s="36"/>
      <c r="V65" s="36"/>
      <c r="W65" s="36"/>
      <c r="X65" s="36"/>
      <c r="Y65" s="36"/>
      <c r="Z65" s="36"/>
      <c r="AA65" s="36"/>
      <c r="AB65" s="36"/>
      <c r="AC65" s="36"/>
      <c r="AD65" s="36"/>
      <c r="AE65" s="36"/>
    </row>
    <row r="66" s="2" customFormat="1" ht="6.96" customHeight="1">
      <c r="A66" s="36"/>
      <c r="B66" s="57"/>
      <c r="C66" s="58"/>
      <c r="D66" s="58"/>
      <c r="E66" s="58"/>
      <c r="F66" s="58"/>
      <c r="G66" s="58"/>
      <c r="H66" s="58"/>
      <c r="I66" s="58"/>
      <c r="J66" s="58"/>
      <c r="K66" s="58"/>
      <c r="L66" s="142"/>
      <c r="S66" s="36"/>
      <c r="T66" s="36"/>
      <c r="U66" s="36"/>
      <c r="V66" s="36"/>
      <c r="W66" s="36"/>
      <c r="X66" s="36"/>
      <c r="Y66" s="36"/>
      <c r="Z66" s="36"/>
      <c r="AA66" s="36"/>
      <c r="AB66" s="36"/>
      <c r="AC66" s="36"/>
      <c r="AD66" s="36"/>
      <c r="AE66" s="36"/>
    </row>
    <row r="70" s="2" customFormat="1" ht="6.96" customHeight="1">
      <c r="A70" s="36"/>
      <c r="B70" s="59"/>
      <c r="C70" s="60"/>
      <c r="D70" s="60"/>
      <c r="E70" s="60"/>
      <c r="F70" s="60"/>
      <c r="G70" s="60"/>
      <c r="H70" s="60"/>
      <c r="I70" s="60"/>
      <c r="J70" s="60"/>
      <c r="K70" s="60"/>
      <c r="L70" s="142"/>
      <c r="S70" s="36"/>
      <c r="T70" s="36"/>
      <c r="U70" s="36"/>
      <c r="V70" s="36"/>
      <c r="W70" s="36"/>
      <c r="X70" s="36"/>
      <c r="Y70" s="36"/>
      <c r="Z70" s="36"/>
      <c r="AA70" s="36"/>
      <c r="AB70" s="36"/>
      <c r="AC70" s="36"/>
      <c r="AD70" s="36"/>
      <c r="AE70" s="36"/>
    </row>
    <row r="71" s="2" customFormat="1" ht="24.96" customHeight="1">
      <c r="A71" s="36"/>
      <c r="B71" s="37"/>
      <c r="C71" s="21" t="s">
        <v>217</v>
      </c>
      <c r="D71" s="38"/>
      <c r="E71" s="38"/>
      <c r="F71" s="38"/>
      <c r="G71" s="38"/>
      <c r="H71" s="38"/>
      <c r="I71" s="38"/>
      <c r="J71" s="38"/>
      <c r="K71" s="38"/>
      <c r="L71" s="14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12" customHeight="1">
      <c r="A73" s="36"/>
      <c r="B73" s="37"/>
      <c r="C73" s="30" t="s">
        <v>16</v>
      </c>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16.5" customHeight="1">
      <c r="A74" s="36"/>
      <c r="B74" s="37"/>
      <c r="C74" s="38"/>
      <c r="D74" s="38"/>
      <c r="E74" s="167" t="str">
        <f>E7</f>
        <v>Školní sklad FLD, trafostanice</v>
      </c>
      <c r="F74" s="30"/>
      <c r="G74" s="30"/>
      <c r="H74" s="30"/>
      <c r="I74" s="38"/>
      <c r="J74" s="38"/>
      <c r="K74" s="38"/>
      <c r="L74" s="142"/>
      <c r="S74" s="36"/>
      <c r="T74" s="36"/>
      <c r="U74" s="36"/>
      <c r="V74" s="36"/>
      <c r="W74" s="36"/>
      <c r="X74" s="36"/>
      <c r="Y74" s="36"/>
      <c r="Z74" s="36"/>
      <c r="AA74" s="36"/>
      <c r="AB74" s="36"/>
      <c r="AC74" s="36"/>
      <c r="AD74" s="36"/>
      <c r="AE74" s="36"/>
    </row>
    <row r="75" s="1" customFormat="1" ht="12" customHeight="1">
      <c r="B75" s="19"/>
      <c r="C75" s="30" t="s">
        <v>201</v>
      </c>
      <c r="D75" s="20"/>
      <c r="E75" s="20"/>
      <c r="F75" s="20"/>
      <c r="G75" s="20"/>
      <c r="H75" s="20"/>
      <c r="I75" s="20"/>
      <c r="J75" s="20"/>
      <c r="K75" s="20"/>
      <c r="L75" s="18"/>
    </row>
    <row r="76" s="2" customFormat="1" ht="16.5" customHeight="1">
      <c r="A76" s="36"/>
      <c r="B76" s="37"/>
      <c r="C76" s="38"/>
      <c r="D76" s="38"/>
      <c r="E76" s="167" t="s">
        <v>1331</v>
      </c>
      <c r="F76" s="38"/>
      <c r="G76" s="38"/>
      <c r="H76" s="38"/>
      <c r="I76" s="38"/>
      <c r="J76" s="38"/>
      <c r="K76" s="38"/>
      <c r="L76" s="142"/>
      <c r="S76" s="36"/>
      <c r="T76" s="36"/>
      <c r="U76" s="36"/>
      <c r="V76" s="36"/>
      <c r="W76" s="36"/>
      <c r="X76" s="36"/>
      <c r="Y76" s="36"/>
      <c r="Z76" s="36"/>
      <c r="AA76" s="36"/>
      <c r="AB76" s="36"/>
      <c r="AC76" s="36"/>
      <c r="AD76" s="36"/>
      <c r="AE76" s="36"/>
    </row>
    <row r="77" s="2" customFormat="1" ht="12" customHeight="1">
      <c r="A77" s="36"/>
      <c r="B77" s="37"/>
      <c r="C77" s="30" t="s">
        <v>203</v>
      </c>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6.5" customHeight="1">
      <c r="A78" s="36"/>
      <c r="B78" s="37"/>
      <c r="C78" s="38"/>
      <c r="D78" s="38"/>
      <c r="E78" s="67" t="str">
        <f>E11</f>
        <v xml:space="preserve">2020-076-03-01 - SO-03-01 přípojka nn   </v>
      </c>
      <c r="F78" s="38"/>
      <c r="G78" s="38"/>
      <c r="H78" s="38"/>
      <c r="I78" s="38"/>
      <c r="J78" s="38"/>
      <c r="K78" s="38"/>
      <c r="L78" s="142"/>
      <c r="S78" s="36"/>
      <c r="T78" s="36"/>
      <c r="U78" s="36"/>
      <c r="V78" s="36"/>
      <c r="W78" s="36"/>
      <c r="X78" s="36"/>
      <c r="Y78" s="36"/>
      <c r="Z78" s="36"/>
      <c r="AA78" s="36"/>
      <c r="AB78" s="36"/>
      <c r="AC78" s="36"/>
      <c r="AD78" s="36"/>
      <c r="AE78" s="36"/>
    </row>
    <row r="79" s="2" customFormat="1" ht="6.96" customHeight="1">
      <c r="A79" s="36"/>
      <c r="B79" s="37"/>
      <c r="C79" s="38"/>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21</v>
      </c>
      <c r="D80" s="38"/>
      <c r="E80" s="38"/>
      <c r="F80" s="25" t="str">
        <f>F14</f>
        <v>Kamýcká 1176, Praha 6</v>
      </c>
      <c r="G80" s="38"/>
      <c r="H80" s="38"/>
      <c r="I80" s="30" t="s">
        <v>23</v>
      </c>
      <c r="J80" s="70" t="str">
        <f>IF(J14="","",J14)</f>
        <v>16. 10. 2020</v>
      </c>
      <c r="K80" s="38"/>
      <c r="L80" s="142"/>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40.05" customHeight="1">
      <c r="A82" s="36"/>
      <c r="B82" s="37"/>
      <c r="C82" s="30" t="s">
        <v>25</v>
      </c>
      <c r="D82" s="38"/>
      <c r="E82" s="38"/>
      <c r="F82" s="25" t="str">
        <f>E17</f>
        <v>ČZU v Praze, Kamýcká 1176, Praha 6</v>
      </c>
      <c r="G82" s="38"/>
      <c r="H82" s="38"/>
      <c r="I82" s="30" t="s">
        <v>31</v>
      </c>
      <c r="J82" s="34" t="str">
        <f>E23</f>
        <v>Ing. Vladimír Čapka, Gerstnerova 5/658, Praha 7</v>
      </c>
      <c r="K82" s="38"/>
      <c r="L82" s="142"/>
      <c r="S82" s="36"/>
      <c r="T82" s="36"/>
      <c r="U82" s="36"/>
      <c r="V82" s="36"/>
      <c r="W82" s="36"/>
      <c r="X82" s="36"/>
      <c r="Y82" s="36"/>
      <c r="Z82" s="36"/>
      <c r="AA82" s="36"/>
      <c r="AB82" s="36"/>
      <c r="AC82" s="36"/>
      <c r="AD82" s="36"/>
      <c r="AE82" s="36"/>
    </row>
    <row r="83" s="2" customFormat="1" ht="25.65" customHeight="1">
      <c r="A83" s="36"/>
      <c r="B83" s="37"/>
      <c r="C83" s="30" t="s">
        <v>29</v>
      </c>
      <c r="D83" s="38"/>
      <c r="E83" s="38"/>
      <c r="F83" s="25" t="str">
        <f>IF(E20="","",E20)</f>
        <v>Vyplň údaj</v>
      </c>
      <c r="G83" s="38"/>
      <c r="H83" s="38"/>
      <c r="I83" s="30" t="s">
        <v>34</v>
      </c>
      <c r="J83" s="34" t="str">
        <f>E26</f>
        <v>Ing. Dana Mlejnková</v>
      </c>
      <c r="K83" s="38"/>
      <c r="L83" s="142"/>
      <c r="S83" s="36"/>
      <c r="T83" s="36"/>
      <c r="U83" s="36"/>
      <c r="V83" s="36"/>
      <c r="W83" s="36"/>
      <c r="X83" s="36"/>
      <c r="Y83" s="36"/>
      <c r="Z83" s="36"/>
      <c r="AA83" s="36"/>
      <c r="AB83" s="36"/>
      <c r="AC83" s="36"/>
      <c r="AD83" s="36"/>
      <c r="AE83" s="36"/>
    </row>
    <row r="84" s="2" customFormat="1" ht="10.32"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11" customFormat="1" ht="29.28" customHeight="1">
      <c r="A85" s="183"/>
      <c r="B85" s="184"/>
      <c r="C85" s="185" t="s">
        <v>218</v>
      </c>
      <c r="D85" s="186" t="s">
        <v>57</v>
      </c>
      <c r="E85" s="186" t="s">
        <v>53</v>
      </c>
      <c r="F85" s="186" t="s">
        <v>54</v>
      </c>
      <c r="G85" s="186" t="s">
        <v>219</v>
      </c>
      <c r="H85" s="186" t="s">
        <v>220</v>
      </c>
      <c r="I85" s="186" t="s">
        <v>221</v>
      </c>
      <c r="J85" s="186" t="s">
        <v>208</v>
      </c>
      <c r="K85" s="187" t="s">
        <v>222</v>
      </c>
      <c r="L85" s="188"/>
      <c r="M85" s="90" t="s">
        <v>19</v>
      </c>
      <c r="N85" s="91" t="s">
        <v>42</v>
      </c>
      <c r="O85" s="91" t="s">
        <v>223</v>
      </c>
      <c r="P85" s="91" t="s">
        <v>224</v>
      </c>
      <c r="Q85" s="91" t="s">
        <v>225</v>
      </c>
      <c r="R85" s="91" t="s">
        <v>226</v>
      </c>
      <c r="S85" s="91" t="s">
        <v>227</v>
      </c>
      <c r="T85" s="92" t="s">
        <v>228</v>
      </c>
      <c r="U85" s="183"/>
      <c r="V85" s="183"/>
      <c r="W85" s="183"/>
      <c r="X85" s="183"/>
      <c r="Y85" s="183"/>
      <c r="Z85" s="183"/>
      <c r="AA85" s="183"/>
      <c r="AB85" s="183"/>
      <c r="AC85" s="183"/>
      <c r="AD85" s="183"/>
      <c r="AE85" s="183"/>
    </row>
    <row r="86" s="2" customFormat="1" ht="22.8" customHeight="1">
      <c r="A86" s="36"/>
      <c r="B86" s="37"/>
      <c r="C86" s="97" t="s">
        <v>229</v>
      </c>
      <c r="D86" s="38"/>
      <c r="E86" s="38"/>
      <c r="F86" s="38"/>
      <c r="G86" s="38"/>
      <c r="H86" s="38"/>
      <c r="I86" s="38"/>
      <c r="J86" s="189">
        <f>BK86</f>
        <v>0</v>
      </c>
      <c r="K86" s="38"/>
      <c r="L86" s="42"/>
      <c r="M86" s="93"/>
      <c r="N86" s="190"/>
      <c r="O86" s="94"/>
      <c r="P86" s="191">
        <f>P87</f>
        <v>0</v>
      </c>
      <c r="Q86" s="94"/>
      <c r="R86" s="191">
        <f>R87</f>
        <v>0</v>
      </c>
      <c r="S86" s="94"/>
      <c r="T86" s="192">
        <f>T87</f>
        <v>0</v>
      </c>
      <c r="U86" s="36"/>
      <c r="V86" s="36"/>
      <c r="W86" s="36"/>
      <c r="X86" s="36"/>
      <c r="Y86" s="36"/>
      <c r="Z86" s="36"/>
      <c r="AA86" s="36"/>
      <c r="AB86" s="36"/>
      <c r="AC86" s="36"/>
      <c r="AD86" s="36"/>
      <c r="AE86" s="36"/>
      <c r="AT86" s="15" t="s">
        <v>71</v>
      </c>
      <c r="AU86" s="15" t="s">
        <v>209</v>
      </c>
      <c r="BK86" s="193">
        <f>BK87</f>
        <v>0</v>
      </c>
    </row>
    <row r="87" s="12" customFormat="1" ht="25.92" customHeight="1">
      <c r="A87" s="12"/>
      <c r="B87" s="194"/>
      <c r="C87" s="195"/>
      <c r="D87" s="196" t="s">
        <v>71</v>
      </c>
      <c r="E87" s="197" t="s">
        <v>1334</v>
      </c>
      <c r="F87" s="197" t="s">
        <v>1335</v>
      </c>
      <c r="G87" s="195"/>
      <c r="H87" s="195"/>
      <c r="I87" s="198"/>
      <c r="J87" s="199">
        <f>BK87</f>
        <v>0</v>
      </c>
      <c r="K87" s="195"/>
      <c r="L87" s="200"/>
      <c r="M87" s="201"/>
      <c r="N87" s="202"/>
      <c r="O87" s="202"/>
      <c r="P87" s="203">
        <f>SUM(P88:P105)</f>
        <v>0</v>
      </c>
      <c r="Q87" s="202"/>
      <c r="R87" s="203">
        <f>SUM(R88:R105)</f>
        <v>0</v>
      </c>
      <c r="S87" s="202"/>
      <c r="T87" s="204">
        <f>SUM(T88:T105)</f>
        <v>0</v>
      </c>
      <c r="U87" s="12"/>
      <c r="V87" s="12"/>
      <c r="W87" s="12"/>
      <c r="X87" s="12"/>
      <c r="Y87" s="12"/>
      <c r="Z87" s="12"/>
      <c r="AA87" s="12"/>
      <c r="AB87" s="12"/>
      <c r="AC87" s="12"/>
      <c r="AD87" s="12"/>
      <c r="AE87" s="12"/>
      <c r="AR87" s="205" t="s">
        <v>81</v>
      </c>
      <c r="AT87" s="206" t="s">
        <v>71</v>
      </c>
      <c r="AU87" s="206" t="s">
        <v>72</v>
      </c>
      <c r="AY87" s="205" t="s">
        <v>232</v>
      </c>
      <c r="BK87" s="207">
        <f>SUM(BK88:BK105)</f>
        <v>0</v>
      </c>
    </row>
    <row r="88" s="2" customFormat="1" ht="14.4" customHeight="1">
      <c r="A88" s="36"/>
      <c r="B88" s="37"/>
      <c r="C88" s="210" t="s">
        <v>79</v>
      </c>
      <c r="D88" s="210" t="s">
        <v>234</v>
      </c>
      <c r="E88" s="211" t="s">
        <v>1336</v>
      </c>
      <c r="F88" s="212" t="s">
        <v>1337</v>
      </c>
      <c r="G88" s="213" t="s">
        <v>542</v>
      </c>
      <c r="H88" s="214">
        <v>80</v>
      </c>
      <c r="I88" s="215"/>
      <c r="J88" s="216">
        <f>ROUND(I88*H88,2)</f>
        <v>0</v>
      </c>
      <c r="K88" s="212" t="s">
        <v>19</v>
      </c>
      <c r="L88" s="42"/>
      <c r="M88" s="217" t="s">
        <v>19</v>
      </c>
      <c r="N88" s="218" t="s">
        <v>43</v>
      </c>
      <c r="O88" s="82"/>
      <c r="P88" s="219">
        <f>O88*H88</f>
        <v>0</v>
      </c>
      <c r="Q88" s="219">
        <v>0</v>
      </c>
      <c r="R88" s="219">
        <f>Q88*H88</f>
        <v>0</v>
      </c>
      <c r="S88" s="219">
        <v>0</v>
      </c>
      <c r="T88" s="220">
        <f>S88*H88</f>
        <v>0</v>
      </c>
      <c r="U88" s="36"/>
      <c r="V88" s="36"/>
      <c r="W88" s="36"/>
      <c r="X88" s="36"/>
      <c r="Y88" s="36"/>
      <c r="Z88" s="36"/>
      <c r="AA88" s="36"/>
      <c r="AB88" s="36"/>
      <c r="AC88" s="36"/>
      <c r="AD88" s="36"/>
      <c r="AE88" s="36"/>
      <c r="AR88" s="221" t="s">
        <v>297</v>
      </c>
      <c r="AT88" s="221" t="s">
        <v>234</v>
      </c>
      <c r="AU88" s="221" t="s">
        <v>79</v>
      </c>
      <c r="AY88" s="15" t="s">
        <v>232</v>
      </c>
      <c r="BE88" s="222">
        <f>IF(N88="základní",J88,0)</f>
        <v>0</v>
      </c>
      <c r="BF88" s="222">
        <f>IF(N88="snížená",J88,0)</f>
        <v>0</v>
      </c>
      <c r="BG88" s="222">
        <f>IF(N88="zákl. přenesená",J88,0)</f>
        <v>0</v>
      </c>
      <c r="BH88" s="222">
        <f>IF(N88="sníž. přenesená",J88,0)</f>
        <v>0</v>
      </c>
      <c r="BI88" s="222">
        <f>IF(N88="nulová",J88,0)</f>
        <v>0</v>
      </c>
      <c r="BJ88" s="15" t="s">
        <v>79</v>
      </c>
      <c r="BK88" s="222">
        <f>ROUND(I88*H88,2)</f>
        <v>0</v>
      </c>
      <c r="BL88" s="15" t="s">
        <v>297</v>
      </c>
      <c r="BM88" s="221" t="s">
        <v>1338</v>
      </c>
    </row>
    <row r="89" s="2" customFormat="1" ht="14.4" customHeight="1">
      <c r="A89" s="36"/>
      <c r="B89" s="37"/>
      <c r="C89" s="210" t="s">
        <v>81</v>
      </c>
      <c r="D89" s="210" t="s">
        <v>234</v>
      </c>
      <c r="E89" s="211" t="s">
        <v>1339</v>
      </c>
      <c r="F89" s="212" t="s">
        <v>1340</v>
      </c>
      <c r="G89" s="213" t="s">
        <v>580</v>
      </c>
      <c r="H89" s="214">
        <v>2</v>
      </c>
      <c r="I89" s="215"/>
      <c r="J89" s="216">
        <f>ROUND(I89*H89,2)</f>
        <v>0</v>
      </c>
      <c r="K89" s="212" t="s">
        <v>19</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297</v>
      </c>
      <c r="AT89" s="221" t="s">
        <v>234</v>
      </c>
      <c r="AU89" s="221" t="s">
        <v>79</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297</v>
      </c>
      <c r="BM89" s="221" t="s">
        <v>1341</v>
      </c>
    </row>
    <row r="90" s="2" customFormat="1" ht="14.4" customHeight="1">
      <c r="A90" s="36"/>
      <c r="B90" s="37"/>
      <c r="C90" s="210" t="s">
        <v>245</v>
      </c>
      <c r="D90" s="210" t="s">
        <v>234</v>
      </c>
      <c r="E90" s="211" t="s">
        <v>1342</v>
      </c>
      <c r="F90" s="212" t="s">
        <v>1343</v>
      </c>
      <c r="G90" s="213" t="s">
        <v>580</v>
      </c>
      <c r="H90" s="214">
        <v>8</v>
      </c>
      <c r="I90" s="215"/>
      <c r="J90" s="216">
        <f>ROUND(I90*H90,2)</f>
        <v>0</v>
      </c>
      <c r="K90" s="212" t="s">
        <v>19</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297</v>
      </c>
      <c r="AT90" s="221" t="s">
        <v>234</v>
      </c>
      <c r="AU90" s="221" t="s">
        <v>79</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297</v>
      </c>
      <c r="BM90" s="221" t="s">
        <v>1344</v>
      </c>
    </row>
    <row r="91" s="2" customFormat="1" ht="14.4" customHeight="1">
      <c r="A91" s="36"/>
      <c r="B91" s="37"/>
      <c r="C91" s="210" t="s">
        <v>239</v>
      </c>
      <c r="D91" s="210" t="s">
        <v>234</v>
      </c>
      <c r="E91" s="211" t="s">
        <v>1345</v>
      </c>
      <c r="F91" s="212" t="s">
        <v>1346</v>
      </c>
      <c r="G91" s="213" t="s">
        <v>580</v>
      </c>
      <c r="H91" s="214">
        <v>2</v>
      </c>
      <c r="I91" s="215"/>
      <c r="J91" s="216">
        <f>ROUND(I91*H91,2)</f>
        <v>0</v>
      </c>
      <c r="K91" s="212" t="s">
        <v>19</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297</v>
      </c>
      <c r="AT91" s="221" t="s">
        <v>234</v>
      </c>
      <c r="AU91" s="221" t="s">
        <v>79</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1347</v>
      </c>
    </row>
    <row r="92" s="2" customFormat="1" ht="14.4" customHeight="1">
      <c r="A92" s="36"/>
      <c r="B92" s="37"/>
      <c r="C92" s="210" t="s">
        <v>252</v>
      </c>
      <c r="D92" s="210" t="s">
        <v>234</v>
      </c>
      <c r="E92" s="211" t="s">
        <v>1348</v>
      </c>
      <c r="F92" s="212" t="s">
        <v>1349</v>
      </c>
      <c r="G92" s="213" t="s">
        <v>580</v>
      </c>
      <c r="H92" s="214">
        <v>2</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297</v>
      </c>
      <c r="AT92" s="221" t="s">
        <v>234</v>
      </c>
      <c r="AU92" s="221" t="s">
        <v>79</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1350</v>
      </c>
    </row>
    <row r="93" s="2" customFormat="1" ht="14.4" customHeight="1">
      <c r="A93" s="36"/>
      <c r="B93" s="37"/>
      <c r="C93" s="210" t="s">
        <v>256</v>
      </c>
      <c r="D93" s="210" t="s">
        <v>234</v>
      </c>
      <c r="E93" s="211" t="s">
        <v>1351</v>
      </c>
      <c r="F93" s="212" t="s">
        <v>1352</v>
      </c>
      <c r="G93" s="213" t="s">
        <v>542</v>
      </c>
      <c r="H93" s="214">
        <v>20</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297</v>
      </c>
      <c r="AT93" s="221" t="s">
        <v>234</v>
      </c>
      <c r="AU93" s="221" t="s">
        <v>79</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1353</v>
      </c>
    </row>
    <row r="94" s="2" customFormat="1" ht="14.4" customHeight="1">
      <c r="A94" s="36"/>
      <c r="B94" s="37"/>
      <c r="C94" s="210" t="s">
        <v>260</v>
      </c>
      <c r="D94" s="210" t="s">
        <v>234</v>
      </c>
      <c r="E94" s="211" t="s">
        <v>1354</v>
      </c>
      <c r="F94" s="212" t="s">
        <v>1355</v>
      </c>
      <c r="G94" s="213" t="s">
        <v>1356</v>
      </c>
      <c r="H94" s="214">
        <v>0.10000000000000001</v>
      </c>
      <c r="I94" s="215"/>
      <c r="J94" s="216">
        <f>ROUND(I94*H94,2)</f>
        <v>0</v>
      </c>
      <c r="K94" s="212" t="s">
        <v>19</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297</v>
      </c>
      <c r="AT94" s="221" t="s">
        <v>234</v>
      </c>
      <c r="AU94" s="221" t="s">
        <v>79</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1357</v>
      </c>
    </row>
    <row r="95" s="2" customFormat="1" ht="14.4" customHeight="1">
      <c r="A95" s="36"/>
      <c r="B95" s="37"/>
      <c r="C95" s="210" t="s">
        <v>264</v>
      </c>
      <c r="D95" s="210" t="s">
        <v>234</v>
      </c>
      <c r="E95" s="211" t="s">
        <v>1358</v>
      </c>
      <c r="F95" s="212" t="s">
        <v>1359</v>
      </c>
      <c r="G95" s="213" t="s">
        <v>542</v>
      </c>
      <c r="H95" s="214">
        <v>12</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297</v>
      </c>
      <c r="AT95" s="221" t="s">
        <v>234</v>
      </c>
      <c r="AU95" s="221" t="s">
        <v>79</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1360</v>
      </c>
    </row>
    <row r="96" s="2" customFormat="1" ht="14.4" customHeight="1">
      <c r="A96" s="36"/>
      <c r="B96" s="37"/>
      <c r="C96" s="210" t="s">
        <v>268</v>
      </c>
      <c r="D96" s="210" t="s">
        <v>234</v>
      </c>
      <c r="E96" s="211" t="s">
        <v>1361</v>
      </c>
      <c r="F96" s="212" t="s">
        <v>1362</v>
      </c>
      <c r="G96" s="213" t="s">
        <v>542</v>
      </c>
      <c r="H96" s="214">
        <v>40</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79</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1363</v>
      </c>
    </row>
    <row r="97" s="2" customFormat="1" ht="14.4" customHeight="1">
      <c r="A97" s="36"/>
      <c r="B97" s="37"/>
      <c r="C97" s="210" t="s">
        <v>272</v>
      </c>
      <c r="D97" s="210" t="s">
        <v>234</v>
      </c>
      <c r="E97" s="211" t="s">
        <v>1364</v>
      </c>
      <c r="F97" s="212" t="s">
        <v>1365</v>
      </c>
      <c r="G97" s="213" t="s">
        <v>237</v>
      </c>
      <c r="H97" s="214">
        <v>2.2000000000000002</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79</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1366</v>
      </c>
    </row>
    <row r="98" s="2" customFormat="1" ht="14.4" customHeight="1">
      <c r="A98" s="36"/>
      <c r="B98" s="37"/>
      <c r="C98" s="210" t="s">
        <v>276</v>
      </c>
      <c r="D98" s="210" t="s">
        <v>234</v>
      </c>
      <c r="E98" s="211" t="s">
        <v>1367</v>
      </c>
      <c r="F98" s="212" t="s">
        <v>1368</v>
      </c>
      <c r="G98" s="213" t="s">
        <v>542</v>
      </c>
      <c r="H98" s="214">
        <v>9</v>
      </c>
      <c r="I98" s="215"/>
      <c r="J98" s="216">
        <f>ROUND(I98*H98,2)</f>
        <v>0</v>
      </c>
      <c r="K98" s="212" t="s">
        <v>19</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297</v>
      </c>
      <c r="AT98" s="221" t="s">
        <v>234</v>
      </c>
      <c r="AU98" s="221" t="s">
        <v>79</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1369</v>
      </c>
    </row>
    <row r="99" s="2" customFormat="1" ht="14.4" customHeight="1">
      <c r="A99" s="36"/>
      <c r="B99" s="37"/>
      <c r="C99" s="210" t="s">
        <v>280</v>
      </c>
      <c r="D99" s="210" t="s">
        <v>234</v>
      </c>
      <c r="E99" s="211" t="s">
        <v>1370</v>
      </c>
      <c r="F99" s="212" t="s">
        <v>1371</v>
      </c>
      <c r="G99" s="213" t="s">
        <v>542</v>
      </c>
      <c r="H99" s="214">
        <v>18</v>
      </c>
      <c r="I99" s="215"/>
      <c r="J99" s="216">
        <f>ROUND(I99*H99,2)</f>
        <v>0</v>
      </c>
      <c r="K99" s="212" t="s">
        <v>19</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297</v>
      </c>
      <c r="AT99" s="221" t="s">
        <v>234</v>
      </c>
      <c r="AU99" s="221" t="s">
        <v>79</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1372</v>
      </c>
    </row>
    <row r="100" s="2" customFormat="1" ht="14.4" customHeight="1">
      <c r="A100" s="36"/>
      <c r="B100" s="37"/>
      <c r="C100" s="210" t="s">
        <v>284</v>
      </c>
      <c r="D100" s="210" t="s">
        <v>234</v>
      </c>
      <c r="E100" s="211" t="s">
        <v>1373</v>
      </c>
      <c r="F100" s="212" t="s">
        <v>1374</v>
      </c>
      <c r="G100" s="213" t="s">
        <v>287</v>
      </c>
      <c r="H100" s="214">
        <v>1.2</v>
      </c>
      <c r="I100" s="215"/>
      <c r="J100" s="216">
        <f>ROUND(I100*H100,2)</f>
        <v>0</v>
      </c>
      <c r="K100" s="212" t="s">
        <v>19</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297</v>
      </c>
      <c r="AT100" s="221" t="s">
        <v>234</v>
      </c>
      <c r="AU100" s="221" t="s">
        <v>79</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1375</v>
      </c>
    </row>
    <row r="101" s="2" customFormat="1" ht="14.4" customHeight="1">
      <c r="A101" s="36"/>
      <c r="B101" s="37"/>
      <c r="C101" s="210" t="s">
        <v>289</v>
      </c>
      <c r="D101" s="210" t="s">
        <v>234</v>
      </c>
      <c r="E101" s="211" t="s">
        <v>1376</v>
      </c>
      <c r="F101" s="212" t="s">
        <v>1377</v>
      </c>
      <c r="G101" s="213" t="s">
        <v>542</v>
      </c>
      <c r="H101" s="214">
        <v>40</v>
      </c>
      <c r="I101" s="215"/>
      <c r="J101" s="216">
        <f>ROUND(I101*H101,2)</f>
        <v>0</v>
      </c>
      <c r="K101" s="212" t="s">
        <v>19</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297</v>
      </c>
      <c r="AT101" s="221" t="s">
        <v>234</v>
      </c>
      <c r="AU101" s="221" t="s">
        <v>79</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1378</v>
      </c>
    </row>
    <row r="102" s="2" customFormat="1" ht="14.4" customHeight="1">
      <c r="A102" s="36"/>
      <c r="B102" s="37"/>
      <c r="C102" s="210" t="s">
        <v>8</v>
      </c>
      <c r="D102" s="210" t="s">
        <v>234</v>
      </c>
      <c r="E102" s="211" t="s">
        <v>1379</v>
      </c>
      <c r="F102" s="212" t="s">
        <v>1380</v>
      </c>
      <c r="G102" s="213" t="s">
        <v>237</v>
      </c>
      <c r="H102" s="214">
        <v>3.6000000000000001</v>
      </c>
      <c r="I102" s="215"/>
      <c r="J102" s="216">
        <f>ROUND(I102*H102,2)</f>
        <v>0</v>
      </c>
      <c r="K102" s="212" t="s">
        <v>19</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79</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1381</v>
      </c>
    </row>
    <row r="103" s="2" customFormat="1" ht="14.4" customHeight="1">
      <c r="A103" s="36"/>
      <c r="B103" s="37"/>
      <c r="C103" s="210" t="s">
        <v>297</v>
      </c>
      <c r="D103" s="210" t="s">
        <v>234</v>
      </c>
      <c r="E103" s="211" t="s">
        <v>1382</v>
      </c>
      <c r="F103" s="212" t="s">
        <v>1383</v>
      </c>
      <c r="G103" s="213" t="s">
        <v>287</v>
      </c>
      <c r="H103" s="214">
        <v>1.5</v>
      </c>
      <c r="I103" s="215"/>
      <c r="J103" s="216">
        <f>ROUND(I103*H103,2)</f>
        <v>0</v>
      </c>
      <c r="K103" s="212" t="s">
        <v>19</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297</v>
      </c>
      <c r="AT103" s="221" t="s">
        <v>234</v>
      </c>
      <c r="AU103" s="221" t="s">
        <v>79</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1384</v>
      </c>
    </row>
    <row r="104" s="2" customFormat="1" ht="14.4" customHeight="1">
      <c r="A104" s="36"/>
      <c r="B104" s="37"/>
      <c r="C104" s="210" t="s">
        <v>301</v>
      </c>
      <c r="D104" s="210" t="s">
        <v>234</v>
      </c>
      <c r="E104" s="211" t="s">
        <v>1385</v>
      </c>
      <c r="F104" s="212" t="s">
        <v>1386</v>
      </c>
      <c r="G104" s="213" t="s">
        <v>580</v>
      </c>
      <c r="H104" s="214">
        <v>1</v>
      </c>
      <c r="I104" s="215"/>
      <c r="J104" s="216">
        <f>ROUND(I104*H104,2)</f>
        <v>0</v>
      </c>
      <c r="K104" s="212" t="s">
        <v>19</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297</v>
      </c>
      <c r="AT104" s="221" t="s">
        <v>234</v>
      </c>
      <c r="AU104" s="221" t="s">
        <v>79</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1387</v>
      </c>
    </row>
    <row r="105" s="2" customFormat="1" ht="14.4" customHeight="1">
      <c r="A105" s="36"/>
      <c r="B105" s="37"/>
      <c r="C105" s="210" t="s">
        <v>306</v>
      </c>
      <c r="D105" s="210" t="s">
        <v>234</v>
      </c>
      <c r="E105" s="211" t="s">
        <v>1388</v>
      </c>
      <c r="F105" s="212" t="s">
        <v>1389</v>
      </c>
      <c r="G105" s="213" t="s">
        <v>1016</v>
      </c>
      <c r="H105" s="214">
        <v>2</v>
      </c>
      <c r="I105" s="215"/>
      <c r="J105" s="216">
        <f>ROUND(I105*H105,2)</f>
        <v>0</v>
      </c>
      <c r="K105" s="212" t="s">
        <v>19</v>
      </c>
      <c r="L105" s="42"/>
      <c r="M105" s="233" t="s">
        <v>19</v>
      </c>
      <c r="N105" s="234" t="s">
        <v>43</v>
      </c>
      <c r="O105" s="235"/>
      <c r="P105" s="236">
        <f>O105*H105</f>
        <v>0</v>
      </c>
      <c r="Q105" s="236">
        <v>0</v>
      </c>
      <c r="R105" s="236">
        <f>Q105*H105</f>
        <v>0</v>
      </c>
      <c r="S105" s="236">
        <v>0</v>
      </c>
      <c r="T105" s="237">
        <f>S105*H105</f>
        <v>0</v>
      </c>
      <c r="U105" s="36"/>
      <c r="V105" s="36"/>
      <c r="W105" s="36"/>
      <c r="X105" s="36"/>
      <c r="Y105" s="36"/>
      <c r="Z105" s="36"/>
      <c r="AA105" s="36"/>
      <c r="AB105" s="36"/>
      <c r="AC105" s="36"/>
      <c r="AD105" s="36"/>
      <c r="AE105" s="36"/>
      <c r="AR105" s="221" t="s">
        <v>297</v>
      </c>
      <c r="AT105" s="221" t="s">
        <v>234</v>
      </c>
      <c r="AU105" s="221" t="s">
        <v>79</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1390</v>
      </c>
    </row>
    <row r="106" s="2" customFormat="1" ht="6.96" customHeight="1">
      <c r="A106" s="36"/>
      <c r="B106" s="57"/>
      <c r="C106" s="58"/>
      <c r="D106" s="58"/>
      <c r="E106" s="58"/>
      <c r="F106" s="58"/>
      <c r="G106" s="58"/>
      <c r="H106" s="58"/>
      <c r="I106" s="58"/>
      <c r="J106" s="58"/>
      <c r="K106" s="58"/>
      <c r="L106" s="42"/>
      <c r="M106" s="36"/>
      <c r="O106" s="36"/>
      <c r="P106" s="36"/>
      <c r="Q106" s="36"/>
      <c r="R106" s="36"/>
      <c r="S106" s="36"/>
      <c r="T106" s="36"/>
      <c r="U106" s="36"/>
      <c r="V106" s="36"/>
      <c r="W106" s="36"/>
      <c r="X106" s="36"/>
      <c r="Y106" s="36"/>
      <c r="Z106" s="36"/>
      <c r="AA106" s="36"/>
      <c r="AB106" s="36"/>
      <c r="AC106" s="36"/>
      <c r="AD106" s="36"/>
      <c r="AE106" s="36"/>
    </row>
  </sheetData>
  <sheetProtection sheet="1" autoFilter="0" formatColumns="0" formatRows="0" objects="1" scenarios="1" spinCount="100000" saltValue="PSYupZr3hyV23zon1sgXH3PlkeDsFQKyETasJdQcbXwgWQ4m9hUbCmuFIiFCIATZBl4RLeZBDroZdle5YOzcFA==" hashValue="+aH4mxMoPvGMpxAHetol9erRn5rsKnMQ7AHmg2Oz0AIv0Ka0/FfbJMoOQe+VdGckmb5fFG757YBQsnAYGKQgYQ==" algorithmName="SHA-512" password="CC35"/>
  <autoFilter ref="C85:K105"/>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142</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1391</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ROUND(J89,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ROUND((SUM(BE89:BE111)),  2)</f>
        <v>0</v>
      </c>
      <c r="G35" s="36"/>
      <c r="H35" s="36"/>
      <c r="I35" s="155">
        <v>0.20999999999999999</v>
      </c>
      <c r="J35" s="154">
        <f>ROUND(((SUM(BE89:BE111))*I35),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ROUND((SUM(BF89:BF111)),  2)</f>
        <v>0</v>
      </c>
      <c r="G36" s="36"/>
      <c r="H36" s="36"/>
      <c r="I36" s="155">
        <v>0.14999999999999999</v>
      </c>
      <c r="J36" s="154">
        <f>ROUND(((SUM(BF89:BF111))*I36),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ROUND((SUM(BG89:BG111)),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ROUND((SUM(BH89:BH111)),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ROUND((SUM(BI89:BI111)),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2020-076-03-02 - SO-03-02 napojení trafostanice na VN – na areálový rozvod VN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J89</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J90</f>
        <v>0</v>
      </c>
      <c r="K64" s="173"/>
      <c r="L64" s="177"/>
      <c r="S64" s="9"/>
      <c r="T64" s="9"/>
      <c r="U64" s="9"/>
      <c r="V64" s="9"/>
      <c r="W64" s="9"/>
      <c r="X64" s="9"/>
      <c r="Y64" s="9"/>
      <c r="Z64" s="9"/>
      <c r="AA64" s="9"/>
      <c r="AB64" s="9"/>
      <c r="AC64" s="9"/>
      <c r="AD64" s="9"/>
      <c r="AE64" s="9"/>
    </row>
    <row r="65" s="10" customFormat="1" ht="19.92" customHeight="1">
      <c r="A65" s="10"/>
      <c r="B65" s="178"/>
      <c r="C65" s="123"/>
      <c r="D65" s="179" t="s">
        <v>211</v>
      </c>
      <c r="E65" s="180"/>
      <c r="F65" s="180"/>
      <c r="G65" s="180"/>
      <c r="H65" s="180"/>
      <c r="I65" s="180"/>
      <c r="J65" s="181">
        <f>J91</f>
        <v>0</v>
      </c>
      <c r="K65" s="123"/>
      <c r="L65" s="182"/>
      <c r="S65" s="10"/>
      <c r="T65" s="10"/>
      <c r="U65" s="10"/>
      <c r="V65" s="10"/>
      <c r="W65" s="10"/>
      <c r="X65" s="10"/>
      <c r="Y65" s="10"/>
      <c r="Z65" s="10"/>
      <c r="AA65" s="10"/>
      <c r="AB65" s="10"/>
      <c r="AC65" s="10"/>
      <c r="AD65" s="10"/>
      <c r="AE65" s="10"/>
    </row>
    <row r="66" s="9" customFormat="1" ht="24.96" customHeight="1">
      <c r="A66" s="9"/>
      <c r="B66" s="172"/>
      <c r="C66" s="173"/>
      <c r="D66" s="174" t="s">
        <v>215</v>
      </c>
      <c r="E66" s="175"/>
      <c r="F66" s="175"/>
      <c r="G66" s="175"/>
      <c r="H66" s="175"/>
      <c r="I66" s="175"/>
      <c r="J66" s="176">
        <f>J99</f>
        <v>0</v>
      </c>
      <c r="K66" s="173"/>
      <c r="L66" s="177"/>
      <c r="S66" s="9"/>
      <c r="T66" s="9"/>
      <c r="U66" s="9"/>
      <c r="V66" s="9"/>
      <c r="W66" s="9"/>
      <c r="X66" s="9"/>
      <c r="Y66" s="9"/>
      <c r="Z66" s="9"/>
      <c r="AA66" s="9"/>
      <c r="AB66" s="9"/>
      <c r="AC66" s="9"/>
      <c r="AD66" s="9"/>
      <c r="AE66" s="9"/>
    </row>
    <row r="67" s="10" customFormat="1" ht="19.92" customHeight="1">
      <c r="A67" s="10"/>
      <c r="B67" s="178"/>
      <c r="C67" s="123"/>
      <c r="D67" s="179" t="s">
        <v>1392</v>
      </c>
      <c r="E67" s="180"/>
      <c r="F67" s="180"/>
      <c r="G67" s="180"/>
      <c r="H67" s="180"/>
      <c r="I67" s="180"/>
      <c r="J67" s="181">
        <f>J100</f>
        <v>0</v>
      </c>
      <c r="K67" s="123"/>
      <c r="L67" s="182"/>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58"/>
      <c r="J69" s="58"/>
      <c r="K69" s="58"/>
      <c r="L69" s="142"/>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60"/>
      <c r="J73" s="60"/>
      <c r="K73" s="60"/>
      <c r="L73" s="142"/>
      <c r="S73" s="36"/>
      <c r="T73" s="36"/>
      <c r="U73" s="36"/>
      <c r="V73" s="36"/>
      <c r="W73" s="36"/>
      <c r="X73" s="36"/>
      <c r="Y73" s="36"/>
      <c r="Z73" s="36"/>
      <c r="AA73" s="36"/>
      <c r="AB73" s="36"/>
      <c r="AC73" s="36"/>
      <c r="AD73" s="36"/>
      <c r="AE73" s="36"/>
    </row>
    <row r="74" s="2" customFormat="1" ht="24.96" customHeight="1">
      <c r="A74" s="36"/>
      <c r="B74" s="37"/>
      <c r="C74" s="21" t="s">
        <v>217</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2" customHeight="1">
      <c r="A76" s="36"/>
      <c r="B76" s="37"/>
      <c r="C76" s="30" t="s">
        <v>16</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167" t="str">
        <f>E7</f>
        <v>Školní sklad FLD, trafostanice</v>
      </c>
      <c r="F77" s="30"/>
      <c r="G77" s="30"/>
      <c r="H77" s="30"/>
      <c r="I77" s="38"/>
      <c r="J77" s="38"/>
      <c r="K77" s="38"/>
      <c r="L77" s="142"/>
      <c r="S77" s="36"/>
      <c r="T77" s="36"/>
      <c r="U77" s="36"/>
      <c r="V77" s="36"/>
      <c r="W77" s="36"/>
      <c r="X77" s="36"/>
      <c r="Y77" s="36"/>
      <c r="Z77" s="36"/>
      <c r="AA77" s="36"/>
      <c r="AB77" s="36"/>
      <c r="AC77" s="36"/>
      <c r="AD77" s="36"/>
      <c r="AE77" s="36"/>
    </row>
    <row r="78" s="1" customFormat="1" ht="12" customHeight="1">
      <c r="B78" s="19"/>
      <c r="C78" s="30" t="s">
        <v>201</v>
      </c>
      <c r="D78" s="20"/>
      <c r="E78" s="20"/>
      <c r="F78" s="20"/>
      <c r="G78" s="20"/>
      <c r="H78" s="20"/>
      <c r="I78" s="20"/>
      <c r="J78" s="20"/>
      <c r="K78" s="20"/>
      <c r="L78" s="18"/>
    </row>
    <row r="79" s="2" customFormat="1" ht="16.5" customHeight="1">
      <c r="A79" s="36"/>
      <c r="B79" s="37"/>
      <c r="C79" s="38"/>
      <c r="D79" s="38"/>
      <c r="E79" s="167" t="s">
        <v>1331</v>
      </c>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203</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67" t="str">
        <f>E11</f>
        <v xml:space="preserve">2020-076-03-02 - SO-03-02 napojení trafostanice na VN – na areálový rozvod VN    </v>
      </c>
      <c r="F81" s="38"/>
      <c r="G81" s="38"/>
      <c r="H81" s="38"/>
      <c r="I81" s="38"/>
      <c r="J81" s="38"/>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2" customHeight="1">
      <c r="A83" s="36"/>
      <c r="B83" s="37"/>
      <c r="C83" s="30" t="s">
        <v>21</v>
      </c>
      <c r="D83" s="38"/>
      <c r="E83" s="38"/>
      <c r="F83" s="25" t="str">
        <f>F14</f>
        <v>Kamýcká 1176, Praha 6</v>
      </c>
      <c r="G83" s="38"/>
      <c r="H83" s="38"/>
      <c r="I83" s="30" t="s">
        <v>23</v>
      </c>
      <c r="J83" s="70" t="str">
        <f>IF(J14="","",J14)</f>
        <v>16. 10. 2020</v>
      </c>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40.05" customHeight="1">
      <c r="A85" s="36"/>
      <c r="B85" s="37"/>
      <c r="C85" s="30" t="s">
        <v>25</v>
      </c>
      <c r="D85" s="38"/>
      <c r="E85" s="38"/>
      <c r="F85" s="25" t="str">
        <f>E17</f>
        <v>ČZU v Praze, Kamýcká 1176, Praha 6</v>
      </c>
      <c r="G85" s="38"/>
      <c r="H85" s="38"/>
      <c r="I85" s="30" t="s">
        <v>31</v>
      </c>
      <c r="J85" s="34" t="str">
        <f>E23</f>
        <v>Ing. Vladimír Čapka, Gerstnerova 5/658, Praha 7</v>
      </c>
      <c r="K85" s="38"/>
      <c r="L85" s="142"/>
      <c r="S85" s="36"/>
      <c r="T85" s="36"/>
      <c r="U85" s="36"/>
      <c r="V85" s="36"/>
      <c r="W85" s="36"/>
      <c r="X85" s="36"/>
      <c r="Y85" s="36"/>
      <c r="Z85" s="36"/>
      <c r="AA85" s="36"/>
      <c r="AB85" s="36"/>
      <c r="AC85" s="36"/>
      <c r="AD85" s="36"/>
      <c r="AE85" s="36"/>
    </row>
    <row r="86" s="2" customFormat="1" ht="25.65" customHeight="1">
      <c r="A86" s="36"/>
      <c r="B86" s="37"/>
      <c r="C86" s="30" t="s">
        <v>29</v>
      </c>
      <c r="D86" s="38"/>
      <c r="E86" s="38"/>
      <c r="F86" s="25" t="str">
        <f>IF(E20="","",E20)</f>
        <v>Vyplň údaj</v>
      </c>
      <c r="G86" s="38"/>
      <c r="H86" s="38"/>
      <c r="I86" s="30" t="s">
        <v>34</v>
      </c>
      <c r="J86" s="34" t="str">
        <f>E26</f>
        <v>Ing. Dana Mlejnková</v>
      </c>
      <c r="K86" s="38"/>
      <c r="L86" s="142"/>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11" customFormat="1" ht="29.28" customHeight="1">
      <c r="A88" s="183"/>
      <c r="B88" s="184"/>
      <c r="C88" s="185" t="s">
        <v>218</v>
      </c>
      <c r="D88" s="186" t="s">
        <v>57</v>
      </c>
      <c r="E88" s="186" t="s">
        <v>53</v>
      </c>
      <c r="F88" s="186" t="s">
        <v>54</v>
      </c>
      <c r="G88" s="186" t="s">
        <v>219</v>
      </c>
      <c r="H88" s="186" t="s">
        <v>220</v>
      </c>
      <c r="I88" s="186" t="s">
        <v>221</v>
      </c>
      <c r="J88" s="186" t="s">
        <v>208</v>
      </c>
      <c r="K88" s="187" t="s">
        <v>222</v>
      </c>
      <c r="L88" s="188"/>
      <c r="M88" s="90" t="s">
        <v>19</v>
      </c>
      <c r="N88" s="91" t="s">
        <v>42</v>
      </c>
      <c r="O88" s="91" t="s">
        <v>223</v>
      </c>
      <c r="P88" s="91" t="s">
        <v>224</v>
      </c>
      <c r="Q88" s="91" t="s">
        <v>225</v>
      </c>
      <c r="R88" s="91" t="s">
        <v>226</v>
      </c>
      <c r="S88" s="91" t="s">
        <v>227</v>
      </c>
      <c r="T88" s="92" t="s">
        <v>228</v>
      </c>
      <c r="U88" s="183"/>
      <c r="V88" s="183"/>
      <c r="W88" s="183"/>
      <c r="X88" s="183"/>
      <c r="Y88" s="183"/>
      <c r="Z88" s="183"/>
      <c r="AA88" s="183"/>
      <c r="AB88" s="183"/>
      <c r="AC88" s="183"/>
      <c r="AD88" s="183"/>
      <c r="AE88" s="183"/>
    </row>
    <row r="89" s="2" customFormat="1" ht="22.8" customHeight="1">
      <c r="A89" s="36"/>
      <c r="B89" s="37"/>
      <c r="C89" s="97" t="s">
        <v>229</v>
      </c>
      <c r="D89" s="38"/>
      <c r="E89" s="38"/>
      <c r="F89" s="38"/>
      <c r="G89" s="38"/>
      <c r="H89" s="38"/>
      <c r="I89" s="38"/>
      <c r="J89" s="189">
        <f>BK89</f>
        <v>0</v>
      </c>
      <c r="K89" s="38"/>
      <c r="L89" s="42"/>
      <c r="M89" s="93"/>
      <c r="N89" s="190"/>
      <c r="O89" s="94"/>
      <c r="P89" s="191">
        <f>P90+P99</f>
        <v>0</v>
      </c>
      <c r="Q89" s="94"/>
      <c r="R89" s="191">
        <f>R90+R99</f>
        <v>0</v>
      </c>
      <c r="S89" s="94"/>
      <c r="T89" s="192">
        <f>T90+T99</f>
        <v>0</v>
      </c>
      <c r="U89" s="36"/>
      <c r="V89" s="36"/>
      <c r="W89" s="36"/>
      <c r="X89" s="36"/>
      <c r="Y89" s="36"/>
      <c r="Z89" s="36"/>
      <c r="AA89" s="36"/>
      <c r="AB89" s="36"/>
      <c r="AC89" s="36"/>
      <c r="AD89" s="36"/>
      <c r="AE89" s="36"/>
      <c r="AT89" s="15" t="s">
        <v>71</v>
      </c>
      <c r="AU89" s="15" t="s">
        <v>209</v>
      </c>
      <c r="BK89" s="193">
        <f>BK90+BK99</f>
        <v>0</v>
      </c>
    </row>
    <row r="90" s="12" customFormat="1" ht="25.92" customHeight="1">
      <c r="A90" s="12"/>
      <c r="B90" s="194"/>
      <c r="C90" s="195"/>
      <c r="D90" s="196" t="s">
        <v>71</v>
      </c>
      <c r="E90" s="197" t="s">
        <v>230</v>
      </c>
      <c r="F90" s="197" t="s">
        <v>231</v>
      </c>
      <c r="G90" s="195"/>
      <c r="H90" s="195"/>
      <c r="I90" s="198"/>
      <c r="J90" s="199">
        <f>BK90</f>
        <v>0</v>
      </c>
      <c r="K90" s="195"/>
      <c r="L90" s="200"/>
      <c r="M90" s="201"/>
      <c r="N90" s="202"/>
      <c r="O90" s="202"/>
      <c r="P90" s="203">
        <f>P91</f>
        <v>0</v>
      </c>
      <c r="Q90" s="202"/>
      <c r="R90" s="203">
        <f>R91</f>
        <v>0</v>
      </c>
      <c r="S90" s="202"/>
      <c r="T90" s="204">
        <f>T91</f>
        <v>0</v>
      </c>
      <c r="U90" s="12"/>
      <c r="V90" s="12"/>
      <c r="W90" s="12"/>
      <c r="X90" s="12"/>
      <c r="Y90" s="12"/>
      <c r="Z90" s="12"/>
      <c r="AA90" s="12"/>
      <c r="AB90" s="12"/>
      <c r="AC90" s="12"/>
      <c r="AD90" s="12"/>
      <c r="AE90" s="12"/>
      <c r="AR90" s="205" t="s">
        <v>79</v>
      </c>
      <c r="AT90" s="206" t="s">
        <v>71</v>
      </c>
      <c r="AU90" s="206" t="s">
        <v>72</v>
      </c>
      <c r="AY90" s="205" t="s">
        <v>232</v>
      </c>
      <c r="BK90" s="207">
        <f>BK91</f>
        <v>0</v>
      </c>
    </row>
    <row r="91" s="12" customFormat="1" ht="22.8" customHeight="1">
      <c r="A91" s="12"/>
      <c r="B91" s="194"/>
      <c r="C91" s="195"/>
      <c r="D91" s="196" t="s">
        <v>71</v>
      </c>
      <c r="E91" s="208" t="s">
        <v>79</v>
      </c>
      <c r="F91" s="208" t="s">
        <v>233</v>
      </c>
      <c r="G91" s="195"/>
      <c r="H91" s="195"/>
      <c r="I91" s="198"/>
      <c r="J91" s="209">
        <f>BK91</f>
        <v>0</v>
      </c>
      <c r="K91" s="195"/>
      <c r="L91" s="200"/>
      <c r="M91" s="201"/>
      <c r="N91" s="202"/>
      <c r="O91" s="202"/>
      <c r="P91" s="203">
        <f>SUM(P92:P98)</f>
        <v>0</v>
      </c>
      <c r="Q91" s="202"/>
      <c r="R91" s="203">
        <f>SUM(R92:R98)</f>
        <v>0</v>
      </c>
      <c r="S91" s="202"/>
      <c r="T91" s="204">
        <f>SUM(T92:T98)</f>
        <v>0</v>
      </c>
      <c r="U91" s="12"/>
      <c r="V91" s="12"/>
      <c r="W91" s="12"/>
      <c r="X91" s="12"/>
      <c r="Y91" s="12"/>
      <c r="Z91" s="12"/>
      <c r="AA91" s="12"/>
      <c r="AB91" s="12"/>
      <c r="AC91" s="12"/>
      <c r="AD91" s="12"/>
      <c r="AE91" s="12"/>
      <c r="AR91" s="205" t="s">
        <v>79</v>
      </c>
      <c r="AT91" s="206" t="s">
        <v>71</v>
      </c>
      <c r="AU91" s="206" t="s">
        <v>79</v>
      </c>
      <c r="AY91" s="205" t="s">
        <v>232</v>
      </c>
      <c r="BK91" s="207">
        <f>SUM(BK92:BK98)</f>
        <v>0</v>
      </c>
    </row>
    <row r="92" s="2" customFormat="1" ht="14.4" customHeight="1">
      <c r="A92" s="36"/>
      <c r="B92" s="37"/>
      <c r="C92" s="210" t="s">
        <v>79</v>
      </c>
      <c r="D92" s="210" t="s">
        <v>234</v>
      </c>
      <c r="E92" s="211" t="s">
        <v>1393</v>
      </c>
      <c r="F92" s="212" t="s">
        <v>1355</v>
      </c>
      <c r="G92" s="213" t="s">
        <v>1356</v>
      </c>
      <c r="H92" s="214">
        <v>0.10000000000000001</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1394</v>
      </c>
    </row>
    <row r="93" s="2" customFormat="1" ht="14.4" customHeight="1">
      <c r="A93" s="36"/>
      <c r="B93" s="37"/>
      <c r="C93" s="210" t="s">
        <v>81</v>
      </c>
      <c r="D93" s="210" t="s">
        <v>234</v>
      </c>
      <c r="E93" s="211" t="s">
        <v>1395</v>
      </c>
      <c r="F93" s="212" t="s">
        <v>1359</v>
      </c>
      <c r="G93" s="213" t="s">
        <v>542</v>
      </c>
      <c r="H93" s="214">
        <v>112</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1396</v>
      </c>
    </row>
    <row r="94" s="2" customFormat="1" ht="14.4" customHeight="1">
      <c r="A94" s="36"/>
      <c r="B94" s="37"/>
      <c r="C94" s="210" t="s">
        <v>245</v>
      </c>
      <c r="D94" s="210" t="s">
        <v>234</v>
      </c>
      <c r="E94" s="211" t="s">
        <v>1397</v>
      </c>
      <c r="F94" s="212" t="s">
        <v>1365</v>
      </c>
      <c r="G94" s="213" t="s">
        <v>237</v>
      </c>
      <c r="H94" s="214">
        <v>9.5</v>
      </c>
      <c r="I94" s="215"/>
      <c r="J94" s="216">
        <f>ROUND(I94*H94,2)</f>
        <v>0</v>
      </c>
      <c r="K94" s="212" t="s">
        <v>19</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1398</v>
      </c>
    </row>
    <row r="95" s="2" customFormat="1" ht="14.4" customHeight="1">
      <c r="A95" s="36"/>
      <c r="B95" s="37"/>
      <c r="C95" s="210" t="s">
        <v>239</v>
      </c>
      <c r="D95" s="210" t="s">
        <v>234</v>
      </c>
      <c r="E95" s="211" t="s">
        <v>1399</v>
      </c>
      <c r="F95" s="212" t="s">
        <v>1374</v>
      </c>
      <c r="G95" s="213" t="s">
        <v>287</v>
      </c>
      <c r="H95" s="214">
        <v>3.6000000000000001</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1400</v>
      </c>
    </row>
    <row r="96" s="2" customFormat="1" ht="14.4" customHeight="1">
      <c r="A96" s="36"/>
      <c r="B96" s="37"/>
      <c r="C96" s="210" t="s">
        <v>252</v>
      </c>
      <c r="D96" s="210" t="s">
        <v>234</v>
      </c>
      <c r="E96" s="211" t="s">
        <v>1401</v>
      </c>
      <c r="F96" s="212" t="s">
        <v>1377</v>
      </c>
      <c r="G96" s="213" t="s">
        <v>542</v>
      </c>
      <c r="H96" s="214">
        <v>112</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1402</v>
      </c>
    </row>
    <row r="97" s="2" customFormat="1" ht="14.4" customHeight="1">
      <c r="A97" s="36"/>
      <c r="B97" s="37"/>
      <c r="C97" s="210" t="s">
        <v>256</v>
      </c>
      <c r="D97" s="210" t="s">
        <v>234</v>
      </c>
      <c r="E97" s="211" t="s">
        <v>1403</v>
      </c>
      <c r="F97" s="212" t="s">
        <v>1380</v>
      </c>
      <c r="G97" s="213" t="s">
        <v>237</v>
      </c>
      <c r="H97" s="214">
        <v>9.6999999999999993</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1404</v>
      </c>
    </row>
    <row r="98" s="2" customFormat="1" ht="14.4" customHeight="1">
      <c r="A98" s="36"/>
      <c r="B98" s="37"/>
      <c r="C98" s="210" t="s">
        <v>260</v>
      </c>
      <c r="D98" s="210" t="s">
        <v>234</v>
      </c>
      <c r="E98" s="211" t="s">
        <v>1405</v>
      </c>
      <c r="F98" s="212" t="s">
        <v>1383</v>
      </c>
      <c r="G98" s="213" t="s">
        <v>287</v>
      </c>
      <c r="H98" s="214">
        <v>3.6000000000000001</v>
      </c>
      <c r="I98" s="215"/>
      <c r="J98" s="216">
        <f>ROUND(I98*H98,2)</f>
        <v>0</v>
      </c>
      <c r="K98" s="212" t="s">
        <v>19</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1406</v>
      </c>
    </row>
    <row r="99" s="12" customFormat="1" ht="25.92" customHeight="1">
      <c r="A99" s="12"/>
      <c r="B99" s="194"/>
      <c r="C99" s="195"/>
      <c r="D99" s="196" t="s">
        <v>71</v>
      </c>
      <c r="E99" s="197" t="s">
        <v>368</v>
      </c>
      <c r="F99" s="197" t="s">
        <v>369</v>
      </c>
      <c r="G99" s="195"/>
      <c r="H99" s="195"/>
      <c r="I99" s="198"/>
      <c r="J99" s="199">
        <f>BK99</f>
        <v>0</v>
      </c>
      <c r="K99" s="195"/>
      <c r="L99" s="200"/>
      <c r="M99" s="201"/>
      <c r="N99" s="202"/>
      <c r="O99" s="202"/>
      <c r="P99" s="203">
        <f>P100</f>
        <v>0</v>
      </c>
      <c r="Q99" s="202"/>
      <c r="R99" s="203">
        <f>R100</f>
        <v>0</v>
      </c>
      <c r="S99" s="202"/>
      <c r="T99" s="204">
        <f>T100</f>
        <v>0</v>
      </c>
      <c r="U99" s="12"/>
      <c r="V99" s="12"/>
      <c r="W99" s="12"/>
      <c r="X99" s="12"/>
      <c r="Y99" s="12"/>
      <c r="Z99" s="12"/>
      <c r="AA99" s="12"/>
      <c r="AB99" s="12"/>
      <c r="AC99" s="12"/>
      <c r="AD99" s="12"/>
      <c r="AE99" s="12"/>
      <c r="AR99" s="205" t="s">
        <v>81</v>
      </c>
      <c r="AT99" s="206" t="s">
        <v>71</v>
      </c>
      <c r="AU99" s="206" t="s">
        <v>72</v>
      </c>
      <c r="AY99" s="205" t="s">
        <v>232</v>
      </c>
      <c r="BK99" s="207">
        <f>BK100</f>
        <v>0</v>
      </c>
    </row>
    <row r="100" s="12" customFormat="1" ht="22.8" customHeight="1">
      <c r="A100" s="12"/>
      <c r="B100" s="194"/>
      <c r="C100" s="195"/>
      <c r="D100" s="196" t="s">
        <v>71</v>
      </c>
      <c r="E100" s="208" t="s">
        <v>1334</v>
      </c>
      <c r="F100" s="208" t="s">
        <v>1407</v>
      </c>
      <c r="G100" s="195"/>
      <c r="H100" s="195"/>
      <c r="I100" s="198"/>
      <c r="J100" s="209">
        <f>BK100</f>
        <v>0</v>
      </c>
      <c r="K100" s="195"/>
      <c r="L100" s="200"/>
      <c r="M100" s="201"/>
      <c r="N100" s="202"/>
      <c r="O100" s="202"/>
      <c r="P100" s="203">
        <f>SUM(P101:P111)</f>
        <v>0</v>
      </c>
      <c r="Q100" s="202"/>
      <c r="R100" s="203">
        <f>SUM(R101:R111)</f>
        <v>0</v>
      </c>
      <c r="S100" s="202"/>
      <c r="T100" s="204">
        <f>SUM(T101:T111)</f>
        <v>0</v>
      </c>
      <c r="U100" s="12"/>
      <c r="V100" s="12"/>
      <c r="W100" s="12"/>
      <c r="X100" s="12"/>
      <c r="Y100" s="12"/>
      <c r="Z100" s="12"/>
      <c r="AA100" s="12"/>
      <c r="AB100" s="12"/>
      <c r="AC100" s="12"/>
      <c r="AD100" s="12"/>
      <c r="AE100" s="12"/>
      <c r="AR100" s="205" t="s">
        <v>81</v>
      </c>
      <c r="AT100" s="206" t="s">
        <v>71</v>
      </c>
      <c r="AU100" s="206" t="s">
        <v>79</v>
      </c>
      <c r="AY100" s="205" t="s">
        <v>232</v>
      </c>
      <c r="BK100" s="207">
        <f>SUM(BK101:BK111)</f>
        <v>0</v>
      </c>
    </row>
    <row r="101" s="2" customFormat="1" ht="14.4" customHeight="1">
      <c r="A101" s="36"/>
      <c r="B101" s="37"/>
      <c r="C101" s="210" t="s">
        <v>264</v>
      </c>
      <c r="D101" s="210" t="s">
        <v>234</v>
      </c>
      <c r="E101" s="211" t="s">
        <v>1408</v>
      </c>
      <c r="F101" s="212" t="s">
        <v>1409</v>
      </c>
      <c r="G101" s="213" t="s">
        <v>542</v>
      </c>
      <c r="H101" s="214">
        <v>720</v>
      </c>
      <c r="I101" s="215"/>
      <c r="J101" s="216">
        <f>ROUND(I101*H101,2)</f>
        <v>0</v>
      </c>
      <c r="K101" s="212" t="s">
        <v>19</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297</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1410</v>
      </c>
    </row>
    <row r="102" s="2" customFormat="1" ht="14.4" customHeight="1">
      <c r="A102" s="36"/>
      <c r="B102" s="37"/>
      <c r="C102" s="210" t="s">
        <v>268</v>
      </c>
      <c r="D102" s="210" t="s">
        <v>234</v>
      </c>
      <c r="E102" s="211" t="s">
        <v>1411</v>
      </c>
      <c r="F102" s="212" t="s">
        <v>1412</v>
      </c>
      <c r="G102" s="213" t="s">
        <v>580</v>
      </c>
      <c r="H102" s="214">
        <v>6</v>
      </c>
      <c r="I102" s="215"/>
      <c r="J102" s="216">
        <f>ROUND(I102*H102,2)</f>
        <v>0</v>
      </c>
      <c r="K102" s="212" t="s">
        <v>19</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1413</v>
      </c>
    </row>
    <row r="103" s="2" customFormat="1" ht="14.4" customHeight="1">
      <c r="A103" s="36"/>
      <c r="B103" s="37"/>
      <c r="C103" s="210" t="s">
        <v>272</v>
      </c>
      <c r="D103" s="210" t="s">
        <v>234</v>
      </c>
      <c r="E103" s="211" t="s">
        <v>1414</v>
      </c>
      <c r="F103" s="212" t="s">
        <v>1415</v>
      </c>
      <c r="G103" s="213" t="s">
        <v>580</v>
      </c>
      <c r="H103" s="214">
        <v>2</v>
      </c>
      <c r="I103" s="215"/>
      <c r="J103" s="216">
        <f>ROUND(I103*H103,2)</f>
        <v>0</v>
      </c>
      <c r="K103" s="212" t="s">
        <v>19</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297</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1416</v>
      </c>
    </row>
    <row r="104" s="2" customFormat="1" ht="14.4" customHeight="1">
      <c r="A104" s="36"/>
      <c r="B104" s="37"/>
      <c r="C104" s="210" t="s">
        <v>276</v>
      </c>
      <c r="D104" s="210" t="s">
        <v>234</v>
      </c>
      <c r="E104" s="211" t="s">
        <v>1417</v>
      </c>
      <c r="F104" s="212" t="s">
        <v>1346</v>
      </c>
      <c r="G104" s="213" t="s">
        <v>580</v>
      </c>
      <c r="H104" s="214">
        <v>2</v>
      </c>
      <c r="I104" s="215"/>
      <c r="J104" s="216">
        <f>ROUND(I104*H104,2)</f>
        <v>0</v>
      </c>
      <c r="K104" s="212" t="s">
        <v>19</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1418</v>
      </c>
    </row>
    <row r="105" s="2" customFormat="1" ht="14.4" customHeight="1">
      <c r="A105" s="36"/>
      <c r="B105" s="37"/>
      <c r="C105" s="210" t="s">
        <v>280</v>
      </c>
      <c r="D105" s="210" t="s">
        <v>234</v>
      </c>
      <c r="E105" s="211" t="s">
        <v>1419</v>
      </c>
      <c r="F105" s="212" t="s">
        <v>1349</v>
      </c>
      <c r="G105" s="213" t="s">
        <v>580</v>
      </c>
      <c r="H105" s="214">
        <v>2</v>
      </c>
      <c r="I105" s="215"/>
      <c r="J105" s="216">
        <f>ROUND(I105*H105,2)</f>
        <v>0</v>
      </c>
      <c r="K105" s="212" t="s">
        <v>19</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297</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1420</v>
      </c>
    </row>
    <row r="106" s="2" customFormat="1" ht="14.4" customHeight="1">
      <c r="A106" s="36"/>
      <c r="B106" s="37"/>
      <c r="C106" s="210" t="s">
        <v>284</v>
      </c>
      <c r="D106" s="210" t="s">
        <v>234</v>
      </c>
      <c r="E106" s="211" t="s">
        <v>1421</v>
      </c>
      <c r="F106" s="212" t="s">
        <v>1352</v>
      </c>
      <c r="G106" s="213" t="s">
        <v>542</v>
      </c>
      <c r="H106" s="214">
        <v>114</v>
      </c>
      <c r="I106" s="215"/>
      <c r="J106" s="216">
        <f>ROUND(I106*H106,2)</f>
        <v>0</v>
      </c>
      <c r="K106" s="212" t="s">
        <v>19</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1422</v>
      </c>
    </row>
    <row r="107" s="2" customFormat="1" ht="14.4" customHeight="1">
      <c r="A107" s="36"/>
      <c r="B107" s="37"/>
      <c r="C107" s="210" t="s">
        <v>289</v>
      </c>
      <c r="D107" s="210" t="s">
        <v>234</v>
      </c>
      <c r="E107" s="211" t="s">
        <v>1423</v>
      </c>
      <c r="F107" s="212" t="s">
        <v>1424</v>
      </c>
      <c r="G107" s="213" t="s">
        <v>542</v>
      </c>
      <c r="H107" s="214">
        <v>60</v>
      </c>
      <c r="I107" s="215"/>
      <c r="J107" s="216">
        <f>ROUND(I107*H107,2)</f>
        <v>0</v>
      </c>
      <c r="K107" s="212" t="s">
        <v>19</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297</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1425</v>
      </c>
    </row>
    <row r="108" s="2" customFormat="1" ht="14.4" customHeight="1">
      <c r="A108" s="36"/>
      <c r="B108" s="37"/>
      <c r="C108" s="210" t="s">
        <v>8</v>
      </c>
      <c r="D108" s="210" t="s">
        <v>234</v>
      </c>
      <c r="E108" s="211" t="s">
        <v>1426</v>
      </c>
      <c r="F108" s="212" t="s">
        <v>1368</v>
      </c>
      <c r="G108" s="213" t="s">
        <v>542</v>
      </c>
      <c r="H108" s="214">
        <v>19</v>
      </c>
      <c r="I108" s="215"/>
      <c r="J108" s="216">
        <f>ROUND(I108*H108,2)</f>
        <v>0</v>
      </c>
      <c r="K108" s="212" t="s">
        <v>19</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297</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1427</v>
      </c>
    </row>
    <row r="109" s="2" customFormat="1" ht="14.4" customHeight="1">
      <c r="A109" s="36"/>
      <c r="B109" s="37"/>
      <c r="C109" s="210" t="s">
        <v>297</v>
      </c>
      <c r="D109" s="210" t="s">
        <v>234</v>
      </c>
      <c r="E109" s="211" t="s">
        <v>1428</v>
      </c>
      <c r="F109" s="212" t="s">
        <v>1371</v>
      </c>
      <c r="G109" s="213" t="s">
        <v>542</v>
      </c>
      <c r="H109" s="214">
        <v>38</v>
      </c>
      <c r="I109" s="215"/>
      <c r="J109" s="216">
        <f>ROUND(I109*H109,2)</f>
        <v>0</v>
      </c>
      <c r="K109" s="212" t="s">
        <v>19</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297</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1429</v>
      </c>
    </row>
    <row r="110" s="2" customFormat="1" ht="14.4" customHeight="1">
      <c r="A110" s="36"/>
      <c r="B110" s="37"/>
      <c r="C110" s="210" t="s">
        <v>301</v>
      </c>
      <c r="D110" s="210" t="s">
        <v>234</v>
      </c>
      <c r="E110" s="211" t="s">
        <v>1430</v>
      </c>
      <c r="F110" s="212" t="s">
        <v>1386</v>
      </c>
      <c r="G110" s="213" t="s">
        <v>580</v>
      </c>
      <c r="H110" s="214">
        <v>1</v>
      </c>
      <c r="I110" s="215"/>
      <c r="J110" s="216">
        <f>ROUND(I110*H110,2)</f>
        <v>0</v>
      </c>
      <c r="K110" s="212" t="s">
        <v>19</v>
      </c>
      <c r="L110" s="42"/>
      <c r="M110" s="217" t="s">
        <v>19</v>
      </c>
      <c r="N110" s="218"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297</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1431</v>
      </c>
    </row>
    <row r="111" s="2" customFormat="1" ht="14.4" customHeight="1">
      <c r="A111" s="36"/>
      <c r="B111" s="37"/>
      <c r="C111" s="210" t="s">
        <v>306</v>
      </c>
      <c r="D111" s="210" t="s">
        <v>234</v>
      </c>
      <c r="E111" s="211" t="s">
        <v>1432</v>
      </c>
      <c r="F111" s="212" t="s">
        <v>1389</v>
      </c>
      <c r="G111" s="213" t="s">
        <v>1016</v>
      </c>
      <c r="H111" s="214">
        <v>6</v>
      </c>
      <c r="I111" s="215"/>
      <c r="J111" s="216">
        <f>ROUND(I111*H111,2)</f>
        <v>0</v>
      </c>
      <c r="K111" s="212" t="s">
        <v>19</v>
      </c>
      <c r="L111" s="42"/>
      <c r="M111" s="233" t="s">
        <v>19</v>
      </c>
      <c r="N111" s="234" t="s">
        <v>43</v>
      </c>
      <c r="O111" s="235"/>
      <c r="P111" s="236">
        <f>O111*H111</f>
        <v>0</v>
      </c>
      <c r="Q111" s="236">
        <v>0</v>
      </c>
      <c r="R111" s="236">
        <f>Q111*H111</f>
        <v>0</v>
      </c>
      <c r="S111" s="236">
        <v>0</v>
      </c>
      <c r="T111" s="237">
        <f>S111*H111</f>
        <v>0</v>
      </c>
      <c r="U111" s="36"/>
      <c r="V111" s="36"/>
      <c r="W111" s="36"/>
      <c r="X111" s="36"/>
      <c r="Y111" s="36"/>
      <c r="Z111" s="36"/>
      <c r="AA111" s="36"/>
      <c r="AB111" s="36"/>
      <c r="AC111" s="36"/>
      <c r="AD111" s="36"/>
      <c r="AE111" s="36"/>
      <c r="AR111" s="221" t="s">
        <v>297</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297</v>
      </c>
      <c r="BM111" s="221" t="s">
        <v>1433</v>
      </c>
    </row>
    <row r="112" s="2" customFormat="1" ht="6.96" customHeight="1">
      <c r="A112" s="36"/>
      <c r="B112" s="57"/>
      <c r="C112" s="58"/>
      <c r="D112" s="58"/>
      <c r="E112" s="58"/>
      <c r="F112" s="58"/>
      <c r="G112" s="58"/>
      <c r="H112" s="58"/>
      <c r="I112" s="58"/>
      <c r="J112" s="58"/>
      <c r="K112" s="58"/>
      <c r="L112" s="42"/>
      <c r="M112" s="36"/>
      <c r="O112" s="36"/>
      <c r="P112" s="36"/>
      <c r="Q112" s="36"/>
      <c r="R112" s="36"/>
      <c r="S112" s="36"/>
      <c r="T112" s="36"/>
      <c r="U112" s="36"/>
      <c r="V112" s="36"/>
      <c r="W112" s="36"/>
      <c r="X112" s="36"/>
      <c r="Y112" s="36"/>
      <c r="Z112" s="36"/>
      <c r="AA112" s="36"/>
      <c r="AB112" s="36"/>
      <c r="AC112" s="36"/>
      <c r="AD112" s="36"/>
      <c r="AE112" s="36"/>
    </row>
  </sheetData>
  <sheetProtection sheet="1" autoFilter="0" formatColumns="0" formatRows="0" objects="1" scenarios="1" spinCount="100000" saltValue="BTw/+uryY2/ulX27POlzdz7qEeDmPSD4zXT5s2B59IN0kUftQkb4FKcgNRDsGAK392S2Fk94fVufSE/rGEFhmA==" hashValue="lTIToyzI8Z0mnAyknOUyFA6uVY7tif/QuQfDjhRtY3cI/6lSCT2zjj8mKF+qBUFThAsL6WDESGLnHe0qu+Z1Zg==" algorithmName="SHA-512" password="CC35"/>
  <autoFilter ref="C88:K111"/>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86</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204</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ROUND(J92,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ROUND((SUM(BE92:BE144)),  2)</f>
        <v>0</v>
      </c>
      <c r="G35" s="36"/>
      <c r="H35" s="36"/>
      <c r="I35" s="155">
        <v>0.20999999999999999</v>
      </c>
      <c r="J35" s="154">
        <f>ROUND(((SUM(BE92:BE144))*I35),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ROUND((SUM(BF92:BF144)),  2)</f>
        <v>0</v>
      </c>
      <c r="G36" s="36"/>
      <c r="H36" s="36"/>
      <c r="I36" s="155">
        <v>0.14999999999999999</v>
      </c>
      <c r="J36" s="154">
        <f>ROUND(((SUM(BF92:BF144))*I36),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ROUND((SUM(BG92:BG144)),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ROUND((SUM(BH92:BH144)),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ROUND((SUM(BI92:BI144)),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2020-076-01-01 - SO-01-01 zemní práce a základy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J92</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J93</f>
        <v>0</v>
      </c>
      <c r="K64" s="173"/>
      <c r="L64" s="177"/>
      <c r="S64" s="9"/>
      <c r="T64" s="9"/>
      <c r="U64" s="9"/>
      <c r="V64" s="9"/>
      <c r="W64" s="9"/>
      <c r="X64" s="9"/>
      <c r="Y64" s="9"/>
      <c r="Z64" s="9"/>
      <c r="AA64" s="9"/>
      <c r="AB64" s="9"/>
      <c r="AC64" s="9"/>
      <c r="AD64" s="9"/>
      <c r="AE64" s="9"/>
    </row>
    <row r="65" s="10" customFormat="1" ht="19.92" customHeight="1">
      <c r="A65" s="10"/>
      <c r="B65" s="178"/>
      <c r="C65" s="123"/>
      <c r="D65" s="179" t="s">
        <v>211</v>
      </c>
      <c r="E65" s="180"/>
      <c r="F65" s="180"/>
      <c r="G65" s="180"/>
      <c r="H65" s="180"/>
      <c r="I65" s="180"/>
      <c r="J65" s="181">
        <f>J94</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212</v>
      </c>
      <c r="E66" s="180"/>
      <c r="F66" s="180"/>
      <c r="G66" s="180"/>
      <c r="H66" s="180"/>
      <c r="I66" s="180"/>
      <c r="J66" s="181">
        <f>J110</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213</v>
      </c>
      <c r="E67" s="180"/>
      <c r="F67" s="180"/>
      <c r="G67" s="180"/>
      <c r="H67" s="180"/>
      <c r="I67" s="180"/>
      <c r="J67" s="181">
        <f>J124</f>
        <v>0</v>
      </c>
      <c r="K67" s="123"/>
      <c r="L67" s="182"/>
      <c r="S67" s="10"/>
      <c r="T67" s="10"/>
      <c r="U67" s="10"/>
      <c r="V67" s="10"/>
      <c r="W67" s="10"/>
      <c r="X67" s="10"/>
      <c r="Y67" s="10"/>
      <c r="Z67" s="10"/>
      <c r="AA67" s="10"/>
      <c r="AB67" s="10"/>
      <c r="AC67" s="10"/>
      <c r="AD67" s="10"/>
      <c r="AE67" s="10"/>
    </row>
    <row r="68" s="10" customFormat="1" ht="19.92" customHeight="1">
      <c r="A68" s="10"/>
      <c r="B68" s="178"/>
      <c r="C68" s="123"/>
      <c r="D68" s="179" t="s">
        <v>214</v>
      </c>
      <c r="E68" s="180"/>
      <c r="F68" s="180"/>
      <c r="G68" s="180"/>
      <c r="H68" s="180"/>
      <c r="I68" s="180"/>
      <c r="J68" s="181">
        <f>J128</f>
        <v>0</v>
      </c>
      <c r="K68" s="123"/>
      <c r="L68" s="182"/>
      <c r="S68" s="10"/>
      <c r="T68" s="10"/>
      <c r="U68" s="10"/>
      <c r="V68" s="10"/>
      <c r="W68" s="10"/>
      <c r="X68" s="10"/>
      <c r="Y68" s="10"/>
      <c r="Z68" s="10"/>
      <c r="AA68" s="10"/>
      <c r="AB68" s="10"/>
      <c r="AC68" s="10"/>
      <c r="AD68" s="10"/>
      <c r="AE68" s="10"/>
    </row>
    <row r="69" s="9" customFormat="1" ht="24.96" customHeight="1">
      <c r="A69" s="9"/>
      <c r="B69" s="172"/>
      <c r="C69" s="173"/>
      <c r="D69" s="174" t="s">
        <v>215</v>
      </c>
      <c r="E69" s="175"/>
      <c r="F69" s="175"/>
      <c r="G69" s="175"/>
      <c r="H69" s="175"/>
      <c r="I69" s="175"/>
      <c r="J69" s="176">
        <f>J130</f>
        <v>0</v>
      </c>
      <c r="K69" s="173"/>
      <c r="L69" s="177"/>
      <c r="S69" s="9"/>
      <c r="T69" s="9"/>
      <c r="U69" s="9"/>
      <c r="V69" s="9"/>
      <c r="W69" s="9"/>
      <c r="X69" s="9"/>
      <c r="Y69" s="9"/>
      <c r="Z69" s="9"/>
      <c r="AA69" s="9"/>
      <c r="AB69" s="9"/>
      <c r="AC69" s="9"/>
      <c r="AD69" s="9"/>
      <c r="AE69" s="9"/>
    </row>
    <row r="70" s="10" customFormat="1" ht="19.92" customHeight="1">
      <c r="A70" s="10"/>
      <c r="B70" s="178"/>
      <c r="C70" s="123"/>
      <c r="D70" s="179" t="s">
        <v>216</v>
      </c>
      <c r="E70" s="180"/>
      <c r="F70" s="180"/>
      <c r="G70" s="180"/>
      <c r="H70" s="180"/>
      <c r="I70" s="180"/>
      <c r="J70" s="181">
        <f>J131</f>
        <v>0</v>
      </c>
      <c r="K70" s="123"/>
      <c r="L70" s="182"/>
      <c r="S70" s="10"/>
      <c r="T70" s="10"/>
      <c r="U70" s="10"/>
      <c r="V70" s="10"/>
      <c r="W70" s="10"/>
      <c r="X70" s="10"/>
      <c r="Y70" s="10"/>
      <c r="Z70" s="10"/>
      <c r="AA70" s="10"/>
      <c r="AB70" s="10"/>
      <c r="AC70" s="10"/>
      <c r="AD70" s="10"/>
      <c r="AE70" s="10"/>
    </row>
    <row r="71" s="2" customFormat="1" ht="21.84" customHeight="1">
      <c r="A71" s="36"/>
      <c r="B71" s="37"/>
      <c r="C71" s="38"/>
      <c r="D71" s="38"/>
      <c r="E71" s="38"/>
      <c r="F71" s="38"/>
      <c r="G71" s="38"/>
      <c r="H71" s="38"/>
      <c r="I71" s="38"/>
      <c r="J71" s="38"/>
      <c r="K71" s="38"/>
      <c r="L71" s="142"/>
      <c r="S71" s="36"/>
      <c r="T71" s="36"/>
      <c r="U71" s="36"/>
      <c r="V71" s="36"/>
      <c r="W71" s="36"/>
      <c r="X71" s="36"/>
      <c r="Y71" s="36"/>
      <c r="Z71" s="36"/>
      <c r="AA71" s="36"/>
      <c r="AB71" s="36"/>
      <c r="AC71" s="36"/>
      <c r="AD71" s="36"/>
      <c r="AE71" s="36"/>
    </row>
    <row r="72" s="2" customFormat="1" ht="6.96" customHeight="1">
      <c r="A72" s="36"/>
      <c r="B72" s="57"/>
      <c r="C72" s="58"/>
      <c r="D72" s="58"/>
      <c r="E72" s="58"/>
      <c r="F72" s="58"/>
      <c r="G72" s="58"/>
      <c r="H72" s="58"/>
      <c r="I72" s="58"/>
      <c r="J72" s="58"/>
      <c r="K72" s="58"/>
      <c r="L72" s="142"/>
      <c r="S72" s="36"/>
      <c r="T72" s="36"/>
      <c r="U72" s="36"/>
      <c r="V72" s="36"/>
      <c r="W72" s="36"/>
      <c r="X72" s="36"/>
      <c r="Y72" s="36"/>
      <c r="Z72" s="36"/>
      <c r="AA72" s="36"/>
      <c r="AB72" s="36"/>
      <c r="AC72" s="36"/>
      <c r="AD72" s="36"/>
      <c r="AE72" s="36"/>
    </row>
    <row r="76" s="2" customFormat="1" ht="6.96" customHeight="1">
      <c r="A76" s="36"/>
      <c r="B76" s="59"/>
      <c r="C76" s="60"/>
      <c r="D76" s="60"/>
      <c r="E76" s="60"/>
      <c r="F76" s="60"/>
      <c r="G76" s="60"/>
      <c r="H76" s="60"/>
      <c r="I76" s="60"/>
      <c r="J76" s="60"/>
      <c r="K76" s="60"/>
      <c r="L76" s="142"/>
      <c r="S76" s="36"/>
      <c r="T76" s="36"/>
      <c r="U76" s="36"/>
      <c r="V76" s="36"/>
      <c r="W76" s="36"/>
      <c r="X76" s="36"/>
      <c r="Y76" s="36"/>
      <c r="Z76" s="36"/>
      <c r="AA76" s="36"/>
      <c r="AB76" s="36"/>
      <c r="AC76" s="36"/>
      <c r="AD76" s="36"/>
      <c r="AE76" s="36"/>
    </row>
    <row r="77" s="2" customFormat="1" ht="24.96" customHeight="1">
      <c r="A77" s="36"/>
      <c r="B77" s="37"/>
      <c r="C77" s="21" t="s">
        <v>217</v>
      </c>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6.96" customHeight="1">
      <c r="A78" s="36"/>
      <c r="B78" s="37"/>
      <c r="C78" s="38"/>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2" customHeight="1">
      <c r="A79" s="36"/>
      <c r="B79" s="37"/>
      <c r="C79" s="30" t="s">
        <v>16</v>
      </c>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16.5" customHeight="1">
      <c r="A80" s="36"/>
      <c r="B80" s="37"/>
      <c r="C80" s="38"/>
      <c r="D80" s="38"/>
      <c r="E80" s="167" t="str">
        <f>E7</f>
        <v>Školní sklad FLD, trafostanice</v>
      </c>
      <c r="F80" s="30"/>
      <c r="G80" s="30"/>
      <c r="H80" s="30"/>
      <c r="I80" s="38"/>
      <c r="J80" s="38"/>
      <c r="K80" s="38"/>
      <c r="L80" s="142"/>
      <c r="S80" s="36"/>
      <c r="T80" s="36"/>
      <c r="U80" s="36"/>
      <c r="V80" s="36"/>
      <c r="W80" s="36"/>
      <c r="X80" s="36"/>
      <c r="Y80" s="36"/>
      <c r="Z80" s="36"/>
      <c r="AA80" s="36"/>
      <c r="AB80" s="36"/>
      <c r="AC80" s="36"/>
      <c r="AD80" s="36"/>
      <c r="AE80" s="36"/>
    </row>
    <row r="81" s="1" customFormat="1" ht="12" customHeight="1">
      <c r="B81" s="19"/>
      <c r="C81" s="30" t="s">
        <v>201</v>
      </c>
      <c r="D81" s="20"/>
      <c r="E81" s="20"/>
      <c r="F81" s="20"/>
      <c r="G81" s="20"/>
      <c r="H81" s="20"/>
      <c r="I81" s="20"/>
      <c r="J81" s="20"/>
      <c r="K81" s="20"/>
      <c r="L81" s="18"/>
    </row>
    <row r="82" s="2" customFormat="1" ht="16.5" customHeight="1">
      <c r="A82" s="36"/>
      <c r="B82" s="37"/>
      <c r="C82" s="38"/>
      <c r="D82" s="38"/>
      <c r="E82" s="167" t="s">
        <v>202</v>
      </c>
      <c r="F82" s="38"/>
      <c r="G82" s="38"/>
      <c r="H82" s="38"/>
      <c r="I82" s="38"/>
      <c r="J82" s="38"/>
      <c r="K82" s="38"/>
      <c r="L82" s="142"/>
      <c r="S82" s="36"/>
      <c r="T82" s="36"/>
      <c r="U82" s="36"/>
      <c r="V82" s="36"/>
      <c r="W82" s="36"/>
      <c r="X82" s="36"/>
      <c r="Y82" s="36"/>
      <c r="Z82" s="36"/>
      <c r="AA82" s="36"/>
      <c r="AB82" s="36"/>
      <c r="AC82" s="36"/>
      <c r="AD82" s="36"/>
      <c r="AE82" s="36"/>
    </row>
    <row r="83" s="2" customFormat="1" ht="12" customHeight="1">
      <c r="A83" s="36"/>
      <c r="B83" s="37"/>
      <c r="C83" s="30" t="s">
        <v>203</v>
      </c>
      <c r="D83" s="38"/>
      <c r="E83" s="38"/>
      <c r="F83" s="38"/>
      <c r="G83" s="38"/>
      <c r="H83" s="38"/>
      <c r="I83" s="38"/>
      <c r="J83" s="38"/>
      <c r="K83" s="38"/>
      <c r="L83" s="142"/>
      <c r="S83" s="36"/>
      <c r="T83" s="36"/>
      <c r="U83" s="36"/>
      <c r="V83" s="36"/>
      <c r="W83" s="36"/>
      <c r="X83" s="36"/>
      <c r="Y83" s="36"/>
      <c r="Z83" s="36"/>
      <c r="AA83" s="36"/>
      <c r="AB83" s="36"/>
      <c r="AC83" s="36"/>
      <c r="AD83" s="36"/>
      <c r="AE83" s="36"/>
    </row>
    <row r="84" s="2" customFormat="1" ht="16.5" customHeight="1">
      <c r="A84" s="36"/>
      <c r="B84" s="37"/>
      <c r="C84" s="38"/>
      <c r="D84" s="38"/>
      <c r="E84" s="67" t="str">
        <f>E11</f>
        <v xml:space="preserve">2020-076-01-01 - SO-01-01 zemní práce a základy   </v>
      </c>
      <c r="F84" s="38"/>
      <c r="G84" s="38"/>
      <c r="H84" s="38"/>
      <c r="I84" s="38"/>
      <c r="J84" s="38"/>
      <c r="K84" s="38"/>
      <c r="L84" s="142"/>
      <c r="S84" s="36"/>
      <c r="T84" s="36"/>
      <c r="U84" s="36"/>
      <c r="V84" s="36"/>
      <c r="W84" s="36"/>
      <c r="X84" s="36"/>
      <c r="Y84" s="36"/>
      <c r="Z84" s="36"/>
      <c r="AA84" s="36"/>
      <c r="AB84" s="36"/>
      <c r="AC84" s="36"/>
      <c r="AD84" s="36"/>
      <c r="AE84" s="36"/>
    </row>
    <row r="85" s="2" customFormat="1" ht="6.96" customHeight="1">
      <c r="A85" s="36"/>
      <c r="B85" s="37"/>
      <c r="C85" s="38"/>
      <c r="D85" s="38"/>
      <c r="E85" s="38"/>
      <c r="F85" s="38"/>
      <c r="G85" s="38"/>
      <c r="H85" s="38"/>
      <c r="I85" s="38"/>
      <c r="J85" s="38"/>
      <c r="K85" s="38"/>
      <c r="L85" s="142"/>
      <c r="S85" s="36"/>
      <c r="T85" s="36"/>
      <c r="U85" s="36"/>
      <c r="V85" s="36"/>
      <c r="W85" s="36"/>
      <c r="X85" s="36"/>
      <c r="Y85" s="36"/>
      <c r="Z85" s="36"/>
      <c r="AA85" s="36"/>
      <c r="AB85" s="36"/>
      <c r="AC85" s="36"/>
      <c r="AD85" s="36"/>
      <c r="AE85" s="36"/>
    </row>
    <row r="86" s="2" customFormat="1" ht="12" customHeight="1">
      <c r="A86" s="36"/>
      <c r="B86" s="37"/>
      <c r="C86" s="30" t="s">
        <v>21</v>
      </c>
      <c r="D86" s="38"/>
      <c r="E86" s="38"/>
      <c r="F86" s="25" t="str">
        <f>F14</f>
        <v>Kamýcká 1176, Praha 6</v>
      </c>
      <c r="G86" s="38"/>
      <c r="H86" s="38"/>
      <c r="I86" s="30" t="s">
        <v>23</v>
      </c>
      <c r="J86" s="70" t="str">
        <f>IF(J14="","",J14)</f>
        <v>16. 10. 2020</v>
      </c>
      <c r="K86" s="38"/>
      <c r="L86" s="142"/>
      <c r="S86" s="36"/>
      <c r="T86" s="36"/>
      <c r="U86" s="36"/>
      <c r="V86" s="36"/>
      <c r="W86" s="36"/>
      <c r="X86" s="36"/>
      <c r="Y86" s="36"/>
      <c r="Z86" s="36"/>
      <c r="AA86" s="36"/>
      <c r="AB86" s="36"/>
      <c r="AC86" s="36"/>
      <c r="AD86" s="36"/>
      <c r="AE86" s="36"/>
    </row>
    <row r="87" s="2" customFormat="1" ht="6.96"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2" customFormat="1" ht="40.05" customHeight="1">
      <c r="A88" s="36"/>
      <c r="B88" s="37"/>
      <c r="C88" s="30" t="s">
        <v>25</v>
      </c>
      <c r="D88" s="38"/>
      <c r="E88" s="38"/>
      <c r="F88" s="25" t="str">
        <f>E17</f>
        <v>ČZU v Praze, Kamýcká 1176, Praha 6</v>
      </c>
      <c r="G88" s="38"/>
      <c r="H88" s="38"/>
      <c r="I88" s="30" t="s">
        <v>31</v>
      </c>
      <c r="J88" s="34" t="str">
        <f>E23</f>
        <v>Ing. Vladimír Čapka, Gerstnerova 5/658, Praha 7</v>
      </c>
      <c r="K88" s="38"/>
      <c r="L88" s="142"/>
      <c r="S88" s="36"/>
      <c r="T88" s="36"/>
      <c r="U88" s="36"/>
      <c r="V88" s="36"/>
      <c r="W88" s="36"/>
      <c r="X88" s="36"/>
      <c r="Y88" s="36"/>
      <c r="Z88" s="36"/>
      <c r="AA88" s="36"/>
      <c r="AB88" s="36"/>
      <c r="AC88" s="36"/>
      <c r="AD88" s="36"/>
      <c r="AE88" s="36"/>
    </row>
    <row r="89" s="2" customFormat="1" ht="25.65" customHeight="1">
      <c r="A89" s="36"/>
      <c r="B89" s="37"/>
      <c r="C89" s="30" t="s">
        <v>29</v>
      </c>
      <c r="D89" s="38"/>
      <c r="E89" s="38"/>
      <c r="F89" s="25" t="str">
        <f>IF(E20="","",E20)</f>
        <v>Vyplň údaj</v>
      </c>
      <c r="G89" s="38"/>
      <c r="H89" s="38"/>
      <c r="I89" s="30" t="s">
        <v>34</v>
      </c>
      <c r="J89" s="34" t="str">
        <f>E26</f>
        <v>Ing. Dana Mlejnková</v>
      </c>
      <c r="K89" s="38"/>
      <c r="L89" s="142"/>
      <c r="S89" s="36"/>
      <c r="T89" s="36"/>
      <c r="U89" s="36"/>
      <c r="V89" s="36"/>
      <c r="W89" s="36"/>
      <c r="X89" s="36"/>
      <c r="Y89" s="36"/>
      <c r="Z89" s="36"/>
      <c r="AA89" s="36"/>
      <c r="AB89" s="36"/>
      <c r="AC89" s="36"/>
      <c r="AD89" s="36"/>
      <c r="AE89" s="36"/>
    </row>
    <row r="90" s="2" customFormat="1" ht="10.32" customHeight="1">
      <c r="A90" s="36"/>
      <c r="B90" s="37"/>
      <c r="C90" s="38"/>
      <c r="D90" s="38"/>
      <c r="E90" s="38"/>
      <c r="F90" s="38"/>
      <c r="G90" s="38"/>
      <c r="H90" s="38"/>
      <c r="I90" s="38"/>
      <c r="J90" s="38"/>
      <c r="K90" s="38"/>
      <c r="L90" s="142"/>
      <c r="S90" s="36"/>
      <c r="T90" s="36"/>
      <c r="U90" s="36"/>
      <c r="V90" s="36"/>
      <c r="W90" s="36"/>
      <c r="X90" s="36"/>
      <c r="Y90" s="36"/>
      <c r="Z90" s="36"/>
      <c r="AA90" s="36"/>
      <c r="AB90" s="36"/>
      <c r="AC90" s="36"/>
      <c r="AD90" s="36"/>
      <c r="AE90" s="36"/>
    </row>
    <row r="91" s="11" customFormat="1" ht="29.28" customHeight="1">
      <c r="A91" s="183"/>
      <c r="B91" s="184"/>
      <c r="C91" s="185" t="s">
        <v>218</v>
      </c>
      <c r="D91" s="186" t="s">
        <v>57</v>
      </c>
      <c r="E91" s="186" t="s">
        <v>53</v>
      </c>
      <c r="F91" s="186" t="s">
        <v>54</v>
      </c>
      <c r="G91" s="186" t="s">
        <v>219</v>
      </c>
      <c r="H91" s="186" t="s">
        <v>220</v>
      </c>
      <c r="I91" s="186" t="s">
        <v>221</v>
      </c>
      <c r="J91" s="186" t="s">
        <v>208</v>
      </c>
      <c r="K91" s="187" t="s">
        <v>222</v>
      </c>
      <c r="L91" s="188"/>
      <c r="M91" s="90" t="s">
        <v>19</v>
      </c>
      <c r="N91" s="91" t="s">
        <v>42</v>
      </c>
      <c r="O91" s="91" t="s">
        <v>223</v>
      </c>
      <c r="P91" s="91" t="s">
        <v>224</v>
      </c>
      <c r="Q91" s="91" t="s">
        <v>225</v>
      </c>
      <c r="R91" s="91" t="s">
        <v>226</v>
      </c>
      <c r="S91" s="91" t="s">
        <v>227</v>
      </c>
      <c r="T91" s="92" t="s">
        <v>228</v>
      </c>
      <c r="U91" s="183"/>
      <c r="V91" s="183"/>
      <c r="W91" s="183"/>
      <c r="X91" s="183"/>
      <c r="Y91" s="183"/>
      <c r="Z91" s="183"/>
      <c r="AA91" s="183"/>
      <c r="AB91" s="183"/>
      <c r="AC91" s="183"/>
      <c r="AD91" s="183"/>
      <c r="AE91" s="183"/>
    </row>
    <row r="92" s="2" customFormat="1" ht="22.8" customHeight="1">
      <c r="A92" s="36"/>
      <c r="B92" s="37"/>
      <c r="C92" s="97" t="s">
        <v>229</v>
      </c>
      <c r="D92" s="38"/>
      <c r="E92" s="38"/>
      <c r="F92" s="38"/>
      <c r="G92" s="38"/>
      <c r="H92" s="38"/>
      <c r="I92" s="38"/>
      <c r="J92" s="189">
        <f>BK92</f>
        <v>0</v>
      </c>
      <c r="K92" s="38"/>
      <c r="L92" s="42"/>
      <c r="M92" s="93"/>
      <c r="N92" s="190"/>
      <c r="O92" s="94"/>
      <c r="P92" s="191">
        <f>P93+P130</f>
        <v>0</v>
      </c>
      <c r="Q92" s="94"/>
      <c r="R92" s="191">
        <f>R93+R130</f>
        <v>258.16359133543961</v>
      </c>
      <c r="S92" s="94"/>
      <c r="T92" s="192">
        <f>T93+T130</f>
        <v>0</v>
      </c>
      <c r="U92" s="36"/>
      <c r="V92" s="36"/>
      <c r="W92" s="36"/>
      <c r="X92" s="36"/>
      <c r="Y92" s="36"/>
      <c r="Z92" s="36"/>
      <c r="AA92" s="36"/>
      <c r="AB92" s="36"/>
      <c r="AC92" s="36"/>
      <c r="AD92" s="36"/>
      <c r="AE92" s="36"/>
      <c r="AT92" s="15" t="s">
        <v>71</v>
      </c>
      <c r="AU92" s="15" t="s">
        <v>209</v>
      </c>
      <c r="BK92" s="193">
        <f>BK93+BK130</f>
        <v>0</v>
      </c>
    </row>
    <row r="93" s="12" customFormat="1" ht="25.92" customHeight="1">
      <c r="A93" s="12"/>
      <c r="B93" s="194"/>
      <c r="C93" s="195"/>
      <c r="D93" s="196" t="s">
        <v>71</v>
      </c>
      <c r="E93" s="197" t="s">
        <v>230</v>
      </c>
      <c r="F93" s="197" t="s">
        <v>231</v>
      </c>
      <c r="G93" s="195"/>
      <c r="H93" s="195"/>
      <c r="I93" s="198"/>
      <c r="J93" s="199">
        <f>BK93</f>
        <v>0</v>
      </c>
      <c r="K93" s="195"/>
      <c r="L93" s="200"/>
      <c r="M93" s="201"/>
      <c r="N93" s="202"/>
      <c r="O93" s="202"/>
      <c r="P93" s="203">
        <f>P94+P110+P124+P128</f>
        <v>0</v>
      </c>
      <c r="Q93" s="202"/>
      <c r="R93" s="203">
        <f>R94+R110+R124+R128</f>
        <v>252.3447408014396</v>
      </c>
      <c r="S93" s="202"/>
      <c r="T93" s="204">
        <f>T94+T110+T124+T128</f>
        <v>0</v>
      </c>
      <c r="U93" s="12"/>
      <c r="V93" s="12"/>
      <c r="W93" s="12"/>
      <c r="X93" s="12"/>
      <c r="Y93" s="12"/>
      <c r="Z93" s="12"/>
      <c r="AA93" s="12"/>
      <c r="AB93" s="12"/>
      <c r="AC93" s="12"/>
      <c r="AD93" s="12"/>
      <c r="AE93" s="12"/>
      <c r="AR93" s="205" t="s">
        <v>79</v>
      </c>
      <c r="AT93" s="206" t="s">
        <v>71</v>
      </c>
      <c r="AU93" s="206" t="s">
        <v>72</v>
      </c>
      <c r="AY93" s="205" t="s">
        <v>232</v>
      </c>
      <c r="BK93" s="207">
        <f>BK94+BK110+BK124+BK128</f>
        <v>0</v>
      </c>
    </row>
    <row r="94" s="12" customFormat="1" ht="22.8" customHeight="1">
      <c r="A94" s="12"/>
      <c r="B94" s="194"/>
      <c r="C94" s="195"/>
      <c r="D94" s="196" t="s">
        <v>71</v>
      </c>
      <c r="E94" s="208" t="s">
        <v>79</v>
      </c>
      <c r="F94" s="208" t="s">
        <v>233</v>
      </c>
      <c r="G94" s="195"/>
      <c r="H94" s="195"/>
      <c r="I94" s="198"/>
      <c r="J94" s="209">
        <f>BK94</f>
        <v>0</v>
      </c>
      <c r="K94" s="195"/>
      <c r="L94" s="200"/>
      <c r="M94" s="201"/>
      <c r="N94" s="202"/>
      <c r="O94" s="202"/>
      <c r="P94" s="203">
        <f>SUM(P95:P109)</f>
        <v>0</v>
      </c>
      <c r="Q94" s="202"/>
      <c r="R94" s="203">
        <f>SUM(R95:R109)</f>
        <v>0.084835721000000003</v>
      </c>
      <c r="S94" s="202"/>
      <c r="T94" s="204">
        <f>SUM(T95:T109)</f>
        <v>0</v>
      </c>
      <c r="U94" s="12"/>
      <c r="V94" s="12"/>
      <c r="W94" s="12"/>
      <c r="X94" s="12"/>
      <c r="Y94" s="12"/>
      <c r="Z94" s="12"/>
      <c r="AA94" s="12"/>
      <c r="AB94" s="12"/>
      <c r="AC94" s="12"/>
      <c r="AD94" s="12"/>
      <c r="AE94" s="12"/>
      <c r="AR94" s="205" t="s">
        <v>79</v>
      </c>
      <c r="AT94" s="206" t="s">
        <v>71</v>
      </c>
      <c r="AU94" s="206" t="s">
        <v>79</v>
      </c>
      <c r="AY94" s="205" t="s">
        <v>232</v>
      </c>
      <c r="BK94" s="207">
        <f>SUM(BK95:BK109)</f>
        <v>0</v>
      </c>
    </row>
    <row r="95" s="2" customFormat="1" ht="14.4" customHeight="1">
      <c r="A95" s="36"/>
      <c r="B95" s="37"/>
      <c r="C95" s="210" t="s">
        <v>79</v>
      </c>
      <c r="D95" s="210" t="s">
        <v>234</v>
      </c>
      <c r="E95" s="211" t="s">
        <v>235</v>
      </c>
      <c r="F95" s="212" t="s">
        <v>236</v>
      </c>
      <c r="G95" s="213" t="s">
        <v>237</v>
      </c>
      <c r="H95" s="214">
        <v>356.44</v>
      </c>
      <c r="I95" s="215"/>
      <c r="J95" s="216">
        <f>ROUND(I95*H95,2)</f>
        <v>0</v>
      </c>
      <c r="K95" s="212" t="s">
        <v>238</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240</v>
      </c>
    </row>
    <row r="96" s="2" customFormat="1" ht="14.4" customHeight="1">
      <c r="A96" s="36"/>
      <c r="B96" s="37"/>
      <c r="C96" s="210" t="s">
        <v>81</v>
      </c>
      <c r="D96" s="210" t="s">
        <v>234</v>
      </c>
      <c r="E96" s="211" t="s">
        <v>241</v>
      </c>
      <c r="F96" s="212" t="s">
        <v>242</v>
      </c>
      <c r="G96" s="213" t="s">
        <v>243</v>
      </c>
      <c r="H96" s="214">
        <v>4.0099999999999998</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244</v>
      </c>
    </row>
    <row r="97" s="2" customFormat="1" ht="24.15" customHeight="1">
      <c r="A97" s="36"/>
      <c r="B97" s="37"/>
      <c r="C97" s="210" t="s">
        <v>245</v>
      </c>
      <c r="D97" s="210" t="s">
        <v>234</v>
      </c>
      <c r="E97" s="211" t="s">
        <v>246</v>
      </c>
      <c r="F97" s="212" t="s">
        <v>247</v>
      </c>
      <c r="G97" s="213" t="s">
        <v>243</v>
      </c>
      <c r="H97" s="214">
        <v>432.30200000000002</v>
      </c>
      <c r="I97" s="215"/>
      <c r="J97" s="216">
        <f>ROUND(I97*H97,2)</f>
        <v>0</v>
      </c>
      <c r="K97" s="212" t="s">
        <v>238</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248</v>
      </c>
    </row>
    <row r="98" s="2" customFormat="1" ht="24.15" customHeight="1">
      <c r="A98" s="36"/>
      <c r="B98" s="37"/>
      <c r="C98" s="210" t="s">
        <v>239</v>
      </c>
      <c r="D98" s="210" t="s">
        <v>234</v>
      </c>
      <c r="E98" s="211" t="s">
        <v>249</v>
      </c>
      <c r="F98" s="212" t="s">
        <v>250</v>
      </c>
      <c r="G98" s="213" t="s">
        <v>243</v>
      </c>
      <c r="H98" s="214">
        <v>9.7010000000000005</v>
      </c>
      <c r="I98" s="215"/>
      <c r="J98" s="216">
        <f>ROUND(I98*H98,2)</f>
        <v>0</v>
      </c>
      <c r="K98" s="212" t="s">
        <v>238</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251</v>
      </c>
    </row>
    <row r="99" s="2" customFormat="1" ht="14.4" customHeight="1">
      <c r="A99" s="36"/>
      <c r="B99" s="37"/>
      <c r="C99" s="210" t="s">
        <v>252</v>
      </c>
      <c r="D99" s="210" t="s">
        <v>234</v>
      </c>
      <c r="E99" s="211" t="s">
        <v>253</v>
      </c>
      <c r="F99" s="212" t="s">
        <v>254</v>
      </c>
      <c r="G99" s="213" t="s">
        <v>237</v>
      </c>
      <c r="H99" s="214">
        <v>121.021</v>
      </c>
      <c r="I99" s="215"/>
      <c r="J99" s="216">
        <f>ROUND(I99*H99,2)</f>
        <v>0</v>
      </c>
      <c r="K99" s="212" t="s">
        <v>238</v>
      </c>
      <c r="L99" s="42"/>
      <c r="M99" s="217" t="s">
        <v>19</v>
      </c>
      <c r="N99" s="218" t="s">
        <v>43</v>
      </c>
      <c r="O99" s="82"/>
      <c r="P99" s="219">
        <f>O99*H99</f>
        <v>0</v>
      </c>
      <c r="Q99" s="219">
        <v>0.00070100000000000002</v>
      </c>
      <c r="R99" s="219">
        <f>Q99*H99</f>
        <v>0.084835721000000003</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255</v>
      </c>
    </row>
    <row r="100" s="2" customFormat="1" ht="24.15" customHeight="1">
      <c r="A100" s="36"/>
      <c r="B100" s="37"/>
      <c r="C100" s="210" t="s">
        <v>256</v>
      </c>
      <c r="D100" s="210" t="s">
        <v>234</v>
      </c>
      <c r="E100" s="211" t="s">
        <v>257</v>
      </c>
      <c r="F100" s="212" t="s">
        <v>258</v>
      </c>
      <c r="G100" s="213" t="s">
        <v>237</v>
      </c>
      <c r="H100" s="214">
        <v>121.021</v>
      </c>
      <c r="I100" s="215"/>
      <c r="J100" s="216">
        <f>ROUND(I100*H100,2)</f>
        <v>0</v>
      </c>
      <c r="K100" s="212" t="s">
        <v>238</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239</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259</v>
      </c>
    </row>
    <row r="101" s="2" customFormat="1" ht="14.4" customHeight="1">
      <c r="A101" s="36"/>
      <c r="B101" s="37"/>
      <c r="C101" s="210" t="s">
        <v>260</v>
      </c>
      <c r="D101" s="210" t="s">
        <v>234</v>
      </c>
      <c r="E101" s="211" t="s">
        <v>261</v>
      </c>
      <c r="F101" s="212" t="s">
        <v>262</v>
      </c>
      <c r="G101" s="213" t="s">
        <v>243</v>
      </c>
      <c r="H101" s="214">
        <v>446.01299999999998</v>
      </c>
      <c r="I101" s="215"/>
      <c r="J101" s="216">
        <f>ROUND(I101*H101,2)</f>
        <v>0</v>
      </c>
      <c r="K101" s="212" t="s">
        <v>238</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263</v>
      </c>
    </row>
    <row r="102" s="2" customFormat="1" ht="24.15" customHeight="1">
      <c r="A102" s="36"/>
      <c r="B102" s="37"/>
      <c r="C102" s="210" t="s">
        <v>264</v>
      </c>
      <c r="D102" s="210" t="s">
        <v>234</v>
      </c>
      <c r="E102" s="211" t="s">
        <v>265</v>
      </c>
      <c r="F102" s="212" t="s">
        <v>266</v>
      </c>
      <c r="G102" s="213" t="s">
        <v>243</v>
      </c>
      <c r="H102" s="214">
        <v>113.741</v>
      </c>
      <c r="I102" s="215"/>
      <c r="J102" s="216">
        <f>ROUND(I102*H102,2)</f>
        <v>0</v>
      </c>
      <c r="K102" s="212" t="s">
        <v>19</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239</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267</v>
      </c>
    </row>
    <row r="103" s="2" customFormat="1" ht="37.8" customHeight="1">
      <c r="A103" s="36"/>
      <c r="B103" s="37"/>
      <c r="C103" s="210" t="s">
        <v>268</v>
      </c>
      <c r="D103" s="210" t="s">
        <v>234</v>
      </c>
      <c r="E103" s="211" t="s">
        <v>269</v>
      </c>
      <c r="F103" s="212" t="s">
        <v>270</v>
      </c>
      <c r="G103" s="213" t="s">
        <v>243</v>
      </c>
      <c r="H103" s="214">
        <v>113.741</v>
      </c>
      <c r="I103" s="215"/>
      <c r="J103" s="216">
        <f>ROUND(I103*H103,2)</f>
        <v>0</v>
      </c>
      <c r="K103" s="212" t="s">
        <v>238</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271</v>
      </c>
    </row>
    <row r="104" s="2" customFormat="1" ht="37.8" customHeight="1">
      <c r="A104" s="36"/>
      <c r="B104" s="37"/>
      <c r="C104" s="210" t="s">
        <v>272</v>
      </c>
      <c r="D104" s="210" t="s">
        <v>234</v>
      </c>
      <c r="E104" s="211" t="s">
        <v>273</v>
      </c>
      <c r="F104" s="212" t="s">
        <v>274</v>
      </c>
      <c r="G104" s="213" t="s">
        <v>243</v>
      </c>
      <c r="H104" s="214">
        <v>332.27199999999999</v>
      </c>
      <c r="I104" s="215"/>
      <c r="J104" s="216">
        <f>ROUND(I104*H104,2)</f>
        <v>0</v>
      </c>
      <c r="K104" s="212" t="s">
        <v>238</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275</v>
      </c>
    </row>
    <row r="105" s="2" customFormat="1" ht="24.15" customHeight="1">
      <c r="A105" s="36"/>
      <c r="B105" s="37"/>
      <c r="C105" s="210" t="s">
        <v>276</v>
      </c>
      <c r="D105" s="210" t="s">
        <v>234</v>
      </c>
      <c r="E105" s="211" t="s">
        <v>277</v>
      </c>
      <c r="F105" s="212" t="s">
        <v>278</v>
      </c>
      <c r="G105" s="213" t="s">
        <v>243</v>
      </c>
      <c r="H105" s="214">
        <v>332.27199999999999</v>
      </c>
      <c r="I105" s="215"/>
      <c r="J105" s="216">
        <f>ROUND(I105*H105,2)</f>
        <v>0</v>
      </c>
      <c r="K105" s="212" t="s">
        <v>238</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239</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239</v>
      </c>
      <c r="BM105" s="221" t="s">
        <v>279</v>
      </c>
    </row>
    <row r="106" s="2" customFormat="1" ht="24.15" customHeight="1">
      <c r="A106" s="36"/>
      <c r="B106" s="37"/>
      <c r="C106" s="210" t="s">
        <v>280</v>
      </c>
      <c r="D106" s="210" t="s">
        <v>234</v>
      </c>
      <c r="E106" s="211" t="s">
        <v>281</v>
      </c>
      <c r="F106" s="212" t="s">
        <v>282</v>
      </c>
      <c r="G106" s="213" t="s">
        <v>243</v>
      </c>
      <c r="H106" s="214">
        <v>332.27199999999999</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239</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283</v>
      </c>
    </row>
    <row r="107" s="2" customFormat="1" ht="24.15" customHeight="1">
      <c r="A107" s="36"/>
      <c r="B107" s="37"/>
      <c r="C107" s="210" t="s">
        <v>284</v>
      </c>
      <c r="D107" s="210" t="s">
        <v>234</v>
      </c>
      <c r="E107" s="211" t="s">
        <v>285</v>
      </c>
      <c r="F107" s="212" t="s">
        <v>286</v>
      </c>
      <c r="G107" s="213" t="s">
        <v>287</v>
      </c>
      <c r="H107" s="214">
        <v>531.63499999999999</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239</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239</v>
      </c>
      <c r="BM107" s="221" t="s">
        <v>288</v>
      </c>
    </row>
    <row r="108" s="2" customFormat="1" ht="24.15" customHeight="1">
      <c r="A108" s="36"/>
      <c r="B108" s="37"/>
      <c r="C108" s="210" t="s">
        <v>289</v>
      </c>
      <c r="D108" s="210" t="s">
        <v>234</v>
      </c>
      <c r="E108" s="211" t="s">
        <v>290</v>
      </c>
      <c r="F108" s="212" t="s">
        <v>291</v>
      </c>
      <c r="G108" s="213" t="s">
        <v>243</v>
      </c>
      <c r="H108" s="214">
        <v>113.741</v>
      </c>
      <c r="I108" s="215"/>
      <c r="J108" s="216">
        <f>ROUND(I108*H108,2)</f>
        <v>0</v>
      </c>
      <c r="K108" s="212" t="s">
        <v>238</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239</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239</v>
      </c>
      <c r="BM108" s="221" t="s">
        <v>292</v>
      </c>
    </row>
    <row r="109" s="2" customFormat="1" ht="24.15" customHeight="1">
      <c r="A109" s="36"/>
      <c r="B109" s="37"/>
      <c r="C109" s="210" t="s">
        <v>8</v>
      </c>
      <c r="D109" s="210" t="s">
        <v>234</v>
      </c>
      <c r="E109" s="211" t="s">
        <v>293</v>
      </c>
      <c r="F109" s="212" t="s">
        <v>294</v>
      </c>
      <c r="G109" s="213" t="s">
        <v>237</v>
      </c>
      <c r="H109" s="214">
        <v>356.44</v>
      </c>
      <c r="I109" s="215"/>
      <c r="J109" s="216">
        <f>ROUND(I109*H109,2)</f>
        <v>0</v>
      </c>
      <c r="K109" s="212" t="s">
        <v>238</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239</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239</v>
      </c>
      <c r="BM109" s="221" t="s">
        <v>295</v>
      </c>
    </row>
    <row r="110" s="12" customFormat="1" ht="22.8" customHeight="1">
      <c r="A110" s="12"/>
      <c r="B110" s="194"/>
      <c r="C110" s="195"/>
      <c r="D110" s="196" t="s">
        <v>71</v>
      </c>
      <c r="E110" s="208" t="s">
        <v>81</v>
      </c>
      <c r="F110" s="208" t="s">
        <v>296</v>
      </c>
      <c r="G110" s="195"/>
      <c r="H110" s="195"/>
      <c r="I110" s="198"/>
      <c r="J110" s="209">
        <f>BK110</f>
        <v>0</v>
      </c>
      <c r="K110" s="195"/>
      <c r="L110" s="200"/>
      <c r="M110" s="201"/>
      <c r="N110" s="202"/>
      <c r="O110" s="202"/>
      <c r="P110" s="203">
        <f>SUM(P111:P123)</f>
        <v>0</v>
      </c>
      <c r="Q110" s="202"/>
      <c r="R110" s="203">
        <f>SUM(R111:R123)</f>
        <v>238.80898286491961</v>
      </c>
      <c r="S110" s="202"/>
      <c r="T110" s="204">
        <f>SUM(T111:T123)</f>
        <v>0</v>
      </c>
      <c r="U110" s="12"/>
      <c r="V110" s="12"/>
      <c r="W110" s="12"/>
      <c r="X110" s="12"/>
      <c r="Y110" s="12"/>
      <c r="Z110" s="12"/>
      <c r="AA110" s="12"/>
      <c r="AB110" s="12"/>
      <c r="AC110" s="12"/>
      <c r="AD110" s="12"/>
      <c r="AE110" s="12"/>
      <c r="AR110" s="205" t="s">
        <v>79</v>
      </c>
      <c r="AT110" s="206" t="s">
        <v>71</v>
      </c>
      <c r="AU110" s="206" t="s">
        <v>79</v>
      </c>
      <c r="AY110" s="205" t="s">
        <v>232</v>
      </c>
      <c r="BK110" s="207">
        <f>SUM(BK111:BK123)</f>
        <v>0</v>
      </c>
    </row>
    <row r="111" s="2" customFormat="1" ht="24.15" customHeight="1">
      <c r="A111" s="36"/>
      <c r="B111" s="37"/>
      <c r="C111" s="210" t="s">
        <v>297</v>
      </c>
      <c r="D111" s="210" t="s">
        <v>234</v>
      </c>
      <c r="E111" s="211" t="s">
        <v>298</v>
      </c>
      <c r="F111" s="212" t="s">
        <v>299</v>
      </c>
      <c r="G111" s="213" t="s">
        <v>237</v>
      </c>
      <c r="H111" s="214">
        <v>254.09999999999999</v>
      </c>
      <c r="I111" s="215"/>
      <c r="J111" s="216">
        <f>ROUND(I111*H111,2)</f>
        <v>0</v>
      </c>
      <c r="K111" s="212" t="s">
        <v>238</v>
      </c>
      <c r="L111" s="42"/>
      <c r="M111" s="217" t="s">
        <v>19</v>
      </c>
      <c r="N111" s="218" t="s">
        <v>43</v>
      </c>
      <c r="O111" s="82"/>
      <c r="P111" s="219">
        <f>O111*H111</f>
        <v>0</v>
      </c>
      <c r="Q111" s="219">
        <v>9.8999999999999994E-05</v>
      </c>
      <c r="R111" s="219">
        <f>Q111*H111</f>
        <v>0.025155899999999998</v>
      </c>
      <c r="S111" s="219">
        <v>0</v>
      </c>
      <c r="T111" s="220">
        <f>S111*H111</f>
        <v>0</v>
      </c>
      <c r="U111" s="36"/>
      <c r="V111" s="36"/>
      <c r="W111" s="36"/>
      <c r="X111" s="36"/>
      <c r="Y111" s="36"/>
      <c r="Z111" s="36"/>
      <c r="AA111" s="36"/>
      <c r="AB111" s="36"/>
      <c r="AC111" s="36"/>
      <c r="AD111" s="36"/>
      <c r="AE111" s="36"/>
      <c r="AR111" s="221" t="s">
        <v>239</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239</v>
      </c>
      <c r="BM111" s="221" t="s">
        <v>300</v>
      </c>
    </row>
    <row r="112" s="2" customFormat="1" ht="14.4" customHeight="1">
      <c r="A112" s="36"/>
      <c r="B112" s="37"/>
      <c r="C112" s="223" t="s">
        <v>301</v>
      </c>
      <c r="D112" s="223" t="s">
        <v>302</v>
      </c>
      <c r="E112" s="224" t="s">
        <v>303</v>
      </c>
      <c r="F112" s="225" t="s">
        <v>304</v>
      </c>
      <c r="G112" s="226" t="s">
        <v>237</v>
      </c>
      <c r="H112" s="227">
        <v>292.21499999999997</v>
      </c>
      <c r="I112" s="228"/>
      <c r="J112" s="229">
        <f>ROUND(I112*H112,2)</f>
        <v>0</v>
      </c>
      <c r="K112" s="225" t="s">
        <v>238</v>
      </c>
      <c r="L112" s="230"/>
      <c r="M112" s="231" t="s">
        <v>19</v>
      </c>
      <c r="N112" s="232" t="s">
        <v>43</v>
      </c>
      <c r="O112" s="82"/>
      <c r="P112" s="219">
        <f>O112*H112</f>
        <v>0</v>
      </c>
      <c r="Q112" s="219">
        <v>0.00029999999999999997</v>
      </c>
      <c r="R112" s="219">
        <f>Q112*H112</f>
        <v>0.087664499999999979</v>
      </c>
      <c r="S112" s="219">
        <v>0</v>
      </c>
      <c r="T112" s="220">
        <f>S112*H112</f>
        <v>0</v>
      </c>
      <c r="U112" s="36"/>
      <c r="V112" s="36"/>
      <c r="W112" s="36"/>
      <c r="X112" s="36"/>
      <c r="Y112" s="36"/>
      <c r="Z112" s="36"/>
      <c r="AA112" s="36"/>
      <c r="AB112" s="36"/>
      <c r="AC112" s="36"/>
      <c r="AD112" s="36"/>
      <c r="AE112" s="36"/>
      <c r="AR112" s="221" t="s">
        <v>264</v>
      </c>
      <c r="AT112" s="221" t="s">
        <v>302</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239</v>
      </c>
      <c r="BM112" s="221" t="s">
        <v>305</v>
      </c>
    </row>
    <row r="113" s="2" customFormat="1" ht="24.15" customHeight="1">
      <c r="A113" s="36"/>
      <c r="B113" s="37"/>
      <c r="C113" s="210" t="s">
        <v>306</v>
      </c>
      <c r="D113" s="210" t="s">
        <v>234</v>
      </c>
      <c r="E113" s="211" t="s">
        <v>307</v>
      </c>
      <c r="F113" s="212" t="s">
        <v>308</v>
      </c>
      <c r="G113" s="213" t="s">
        <v>237</v>
      </c>
      <c r="H113" s="214">
        <v>254.09999999999999</v>
      </c>
      <c r="I113" s="215"/>
      <c r="J113" s="216">
        <f>ROUND(I113*H113,2)</f>
        <v>0</v>
      </c>
      <c r="K113" s="212" t="s">
        <v>238</v>
      </c>
      <c r="L113" s="42"/>
      <c r="M113" s="217" t="s">
        <v>19</v>
      </c>
      <c r="N113" s="218"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239</v>
      </c>
      <c r="AT113" s="221" t="s">
        <v>234</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239</v>
      </c>
      <c r="BM113" s="221" t="s">
        <v>309</v>
      </c>
    </row>
    <row r="114" s="2" customFormat="1" ht="14.4" customHeight="1">
      <c r="A114" s="36"/>
      <c r="B114" s="37"/>
      <c r="C114" s="210" t="s">
        <v>310</v>
      </c>
      <c r="D114" s="210" t="s">
        <v>234</v>
      </c>
      <c r="E114" s="211" t="s">
        <v>311</v>
      </c>
      <c r="F114" s="212" t="s">
        <v>312</v>
      </c>
      <c r="G114" s="213" t="s">
        <v>243</v>
      </c>
      <c r="H114" s="214">
        <v>25.41</v>
      </c>
      <c r="I114" s="215"/>
      <c r="J114" s="216">
        <f>ROUND(I114*H114,2)</f>
        <v>0</v>
      </c>
      <c r="K114" s="212" t="s">
        <v>238</v>
      </c>
      <c r="L114" s="42"/>
      <c r="M114" s="217" t="s">
        <v>19</v>
      </c>
      <c r="N114" s="218" t="s">
        <v>43</v>
      </c>
      <c r="O114" s="82"/>
      <c r="P114" s="219">
        <f>O114*H114</f>
        <v>0</v>
      </c>
      <c r="Q114" s="219">
        <v>2.2563422040000001</v>
      </c>
      <c r="R114" s="219">
        <f>Q114*H114</f>
        <v>57.333655403640002</v>
      </c>
      <c r="S114" s="219">
        <v>0</v>
      </c>
      <c r="T114" s="220">
        <f>S114*H114</f>
        <v>0</v>
      </c>
      <c r="U114" s="36"/>
      <c r="V114" s="36"/>
      <c r="W114" s="36"/>
      <c r="X114" s="36"/>
      <c r="Y114" s="36"/>
      <c r="Z114" s="36"/>
      <c r="AA114" s="36"/>
      <c r="AB114" s="36"/>
      <c r="AC114" s="36"/>
      <c r="AD114" s="36"/>
      <c r="AE114" s="36"/>
      <c r="AR114" s="221" t="s">
        <v>239</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239</v>
      </c>
      <c r="BM114" s="221" t="s">
        <v>313</v>
      </c>
    </row>
    <row r="115" s="2" customFormat="1" ht="14.4" customHeight="1">
      <c r="A115" s="36"/>
      <c r="B115" s="37"/>
      <c r="C115" s="210" t="s">
        <v>314</v>
      </c>
      <c r="D115" s="210" t="s">
        <v>234</v>
      </c>
      <c r="E115" s="211" t="s">
        <v>315</v>
      </c>
      <c r="F115" s="212" t="s">
        <v>316</v>
      </c>
      <c r="G115" s="213" t="s">
        <v>243</v>
      </c>
      <c r="H115" s="214">
        <v>59.432000000000002</v>
      </c>
      <c r="I115" s="215"/>
      <c r="J115" s="216">
        <f>ROUND(I115*H115,2)</f>
        <v>0</v>
      </c>
      <c r="K115" s="212" t="s">
        <v>238</v>
      </c>
      <c r="L115" s="42"/>
      <c r="M115" s="217" t="s">
        <v>19</v>
      </c>
      <c r="N115" s="218" t="s">
        <v>43</v>
      </c>
      <c r="O115" s="82"/>
      <c r="P115" s="219">
        <f>O115*H115</f>
        <v>0</v>
      </c>
      <c r="Q115" s="219">
        <v>2.4532922039999998</v>
      </c>
      <c r="R115" s="219">
        <f>Q115*H115</f>
        <v>145.80406226812801</v>
      </c>
      <c r="S115" s="219">
        <v>0</v>
      </c>
      <c r="T115" s="220">
        <f>S115*H115</f>
        <v>0</v>
      </c>
      <c r="U115" s="36"/>
      <c r="V115" s="36"/>
      <c r="W115" s="36"/>
      <c r="X115" s="36"/>
      <c r="Y115" s="36"/>
      <c r="Z115" s="36"/>
      <c r="AA115" s="36"/>
      <c r="AB115" s="36"/>
      <c r="AC115" s="36"/>
      <c r="AD115" s="36"/>
      <c r="AE115" s="36"/>
      <c r="AR115" s="221" t="s">
        <v>239</v>
      </c>
      <c r="AT115" s="221" t="s">
        <v>234</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239</v>
      </c>
      <c r="BM115" s="221" t="s">
        <v>317</v>
      </c>
    </row>
    <row r="116" s="2" customFormat="1" ht="14.4" customHeight="1">
      <c r="A116" s="36"/>
      <c r="B116" s="37"/>
      <c r="C116" s="210" t="s">
        <v>7</v>
      </c>
      <c r="D116" s="210" t="s">
        <v>234</v>
      </c>
      <c r="E116" s="211" t="s">
        <v>318</v>
      </c>
      <c r="F116" s="212" t="s">
        <v>319</v>
      </c>
      <c r="G116" s="213" t="s">
        <v>237</v>
      </c>
      <c r="H116" s="214">
        <v>39.341000000000001</v>
      </c>
      <c r="I116" s="215"/>
      <c r="J116" s="216">
        <f>ROUND(I116*H116,2)</f>
        <v>0</v>
      </c>
      <c r="K116" s="212" t="s">
        <v>238</v>
      </c>
      <c r="L116" s="42"/>
      <c r="M116" s="217" t="s">
        <v>19</v>
      </c>
      <c r="N116" s="218" t="s">
        <v>43</v>
      </c>
      <c r="O116" s="82"/>
      <c r="P116" s="219">
        <f>O116*H116</f>
        <v>0</v>
      </c>
      <c r="Q116" s="219">
        <v>0.0024719</v>
      </c>
      <c r="R116" s="219">
        <f>Q116*H116</f>
        <v>0.097247017899999996</v>
      </c>
      <c r="S116" s="219">
        <v>0</v>
      </c>
      <c r="T116" s="220">
        <f>S116*H116</f>
        <v>0</v>
      </c>
      <c r="U116" s="36"/>
      <c r="V116" s="36"/>
      <c r="W116" s="36"/>
      <c r="X116" s="36"/>
      <c r="Y116" s="36"/>
      <c r="Z116" s="36"/>
      <c r="AA116" s="36"/>
      <c r="AB116" s="36"/>
      <c r="AC116" s="36"/>
      <c r="AD116" s="36"/>
      <c r="AE116" s="36"/>
      <c r="AR116" s="221" t="s">
        <v>239</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239</v>
      </c>
      <c r="BM116" s="221" t="s">
        <v>320</v>
      </c>
    </row>
    <row r="117" s="2" customFormat="1" ht="14.4" customHeight="1">
      <c r="A117" s="36"/>
      <c r="B117" s="37"/>
      <c r="C117" s="210" t="s">
        <v>321</v>
      </c>
      <c r="D117" s="210" t="s">
        <v>234</v>
      </c>
      <c r="E117" s="211" t="s">
        <v>322</v>
      </c>
      <c r="F117" s="212" t="s">
        <v>323</v>
      </c>
      <c r="G117" s="213" t="s">
        <v>237</v>
      </c>
      <c r="H117" s="214">
        <v>39.341000000000001</v>
      </c>
      <c r="I117" s="215"/>
      <c r="J117" s="216">
        <f>ROUND(I117*H117,2)</f>
        <v>0</v>
      </c>
      <c r="K117" s="212" t="s">
        <v>238</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239</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239</v>
      </c>
      <c r="BM117" s="221" t="s">
        <v>324</v>
      </c>
    </row>
    <row r="118" s="2" customFormat="1" ht="14.4" customHeight="1">
      <c r="A118" s="36"/>
      <c r="B118" s="37"/>
      <c r="C118" s="210" t="s">
        <v>325</v>
      </c>
      <c r="D118" s="210" t="s">
        <v>234</v>
      </c>
      <c r="E118" s="211" t="s">
        <v>326</v>
      </c>
      <c r="F118" s="212" t="s">
        <v>327</v>
      </c>
      <c r="G118" s="213" t="s">
        <v>287</v>
      </c>
      <c r="H118" s="214">
        <v>7.4290000000000003</v>
      </c>
      <c r="I118" s="215"/>
      <c r="J118" s="216">
        <f>ROUND(I118*H118,2)</f>
        <v>0</v>
      </c>
      <c r="K118" s="212" t="s">
        <v>238</v>
      </c>
      <c r="L118" s="42"/>
      <c r="M118" s="217" t="s">
        <v>19</v>
      </c>
      <c r="N118" s="218" t="s">
        <v>43</v>
      </c>
      <c r="O118" s="82"/>
      <c r="P118" s="219">
        <f>O118*H118</f>
        <v>0</v>
      </c>
      <c r="Q118" s="219">
        <v>1.0606207999999999</v>
      </c>
      <c r="R118" s="219">
        <f>Q118*H118</f>
        <v>7.8793519231999998</v>
      </c>
      <c r="S118" s="219">
        <v>0</v>
      </c>
      <c r="T118" s="220">
        <f>S118*H118</f>
        <v>0</v>
      </c>
      <c r="U118" s="36"/>
      <c r="V118" s="36"/>
      <c r="W118" s="36"/>
      <c r="X118" s="36"/>
      <c r="Y118" s="36"/>
      <c r="Z118" s="36"/>
      <c r="AA118" s="36"/>
      <c r="AB118" s="36"/>
      <c r="AC118" s="36"/>
      <c r="AD118" s="36"/>
      <c r="AE118" s="36"/>
      <c r="AR118" s="221" t="s">
        <v>239</v>
      </c>
      <c r="AT118" s="221" t="s">
        <v>234</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239</v>
      </c>
      <c r="BM118" s="221" t="s">
        <v>328</v>
      </c>
    </row>
    <row r="119" s="2" customFormat="1" ht="14.4" customHeight="1">
      <c r="A119" s="36"/>
      <c r="B119" s="37"/>
      <c r="C119" s="210" t="s">
        <v>329</v>
      </c>
      <c r="D119" s="210" t="s">
        <v>234</v>
      </c>
      <c r="E119" s="211" t="s">
        <v>330</v>
      </c>
      <c r="F119" s="212" t="s">
        <v>331</v>
      </c>
      <c r="G119" s="213" t="s">
        <v>287</v>
      </c>
      <c r="H119" s="214">
        <v>2.3079999999999998</v>
      </c>
      <c r="I119" s="215"/>
      <c r="J119" s="216">
        <f>ROUND(I119*H119,2)</f>
        <v>0</v>
      </c>
      <c r="K119" s="212" t="s">
        <v>238</v>
      </c>
      <c r="L119" s="42"/>
      <c r="M119" s="217" t="s">
        <v>19</v>
      </c>
      <c r="N119" s="218" t="s">
        <v>43</v>
      </c>
      <c r="O119" s="82"/>
      <c r="P119" s="219">
        <f>O119*H119</f>
        <v>0</v>
      </c>
      <c r="Q119" s="219">
        <v>1.0627727797</v>
      </c>
      <c r="R119" s="219">
        <f>Q119*H119</f>
        <v>2.4528795755475996</v>
      </c>
      <c r="S119" s="219">
        <v>0</v>
      </c>
      <c r="T119" s="220">
        <f>S119*H119</f>
        <v>0</v>
      </c>
      <c r="U119" s="36"/>
      <c r="V119" s="36"/>
      <c r="W119" s="36"/>
      <c r="X119" s="36"/>
      <c r="Y119" s="36"/>
      <c r="Z119" s="36"/>
      <c r="AA119" s="36"/>
      <c r="AB119" s="36"/>
      <c r="AC119" s="36"/>
      <c r="AD119" s="36"/>
      <c r="AE119" s="36"/>
      <c r="AR119" s="221" t="s">
        <v>239</v>
      </c>
      <c r="AT119" s="221" t="s">
        <v>234</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239</v>
      </c>
      <c r="BM119" s="221" t="s">
        <v>332</v>
      </c>
    </row>
    <row r="120" s="2" customFormat="1" ht="14.4" customHeight="1">
      <c r="A120" s="36"/>
      <c r="B120" s="37"/>
      <c r="C120" s="210" t="s">
        <v>333</v>
      </c>
      <c r="D120" s="210" t="s">
        <v>234</v>
      </c>
      <c r="E120" s="211" t="s">
        <v>334</v>
      </c>
      <c r="F120" s="212" t="s">
        <v>335</v>
      </c>
      <c r="G120" s="213" t="s">
        <v>243</v>
      </c>
      <c r="H120" s="214">
        <v>9.7010000000000005</v>
      </c>
      <c r="I120" s="215"/>
      <c r="J120" s="216">
        <f>ROUND(I120*H120,2)</f>
        <v>0</v>
      </c>
      <c r="K120" s="212" t="s">
        <v>238</v>
      </c>
      <c r="L120" s="42"/>
      <c r="M120" s="217" t="s">
        <v>19</v>
      </c>
      <c r="N120" s="218" t="s">
        <v>43</v>
      </c>
      <c r="O120" s="82"/>
      <c r="P120" s="219">
        <f>O120*H120</f>
        <v>0</v>
      </c>
      <c r="Q120" s="219">
        <v>2.4532922039999998</v>
      </c>
      <c r="R120" s="219">
        <f>Q120*H120</f>
        <v>23.799387671003998</v>
      </c>
      <c r="S120" s="219">
        <v>0</v>
      </c>
      <c r="T120" s="220">
        <f>S120*H120</f>
        <v>0</v>
      </c>
      <c r="U120" s="36"/>
      <c r="V120" s="36"/>
      <c r="W120" s="36"/>
      <c r="X120" s="36"/>
      <c r="Y120" s="36"/>
      <c r="Z120" s="36"/>
      <c r="AA120" s="36"/>
      <c r="AB120" s="36"/>
      <c r="AC120" s="36"/>
      <c r="AD120" s="36"/>
      <c r="AE120" s="36"/>
      <c r="AR120" s="221" t="s">
        <v>239</v>
      </c>
      <c r="AT120" s="221" t="s">
        <v>234</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239</v>
      </c>
      <c r="BM120" s="221" t="s">
        <v>336</v>
      </c>
    </row>
    <row r="121" s="2" customFormat="1" ht="14.4" customHeight="1">
      <c r="A121" s="36"/>
      <c r="B121" s="37"/>
      <c r="C121" s="210" t="s">
        <v>337</v>
      </c>
      <c r="D121" s="210" t="s">
        <v>234</v>
      </c>
      <c r="E121" s="211" t="s">
        <v>338</v>
      </c>
      <c r="F121" s="212" t="s">
        <v>339</v>
      </c>
      <c r="G121" s="213" t="s">
        <v>237</v>
      </c>
      <c r="H121" s="214">
        <v>35.296999999999997</v>
      </c>
      <c r="I121" s="215"/>
      <c r="J121" s="216">
        <f>ROUND(I121*H121,2)</f>
        <v>0</v>
      </c>
      <c r="K121" s="212" t="s">
        <v>238</v>
      </c>
      <c r="L121" s="42"/>
      <c r="M121" s="217" t="s">
        <v>19</v>
      </c>
      <c r="N121" s="218" t="s">
        <v>43</v>
      </c>
      <c r="O121" s="82"/>
      <c r="P121" s="219">
        <f>O121*H121</f>
        <v>0</v>
      </c>
      <c r="Q121" s="219">
        <v>0.0026919000000000001</v>
      </c>
      <c r="R121" s="219">
        <f>Q121*H121</f>
        <v>0.09501599429999999</v>
      </c>
      <c r="S121" s="219">
        <v>0</v>
      </c>
      <c r="T121" s="220">
        <f>S121*H121</f>
        <v>0</v>
      </c>
      <c r="U121" s="36"/>
      <c r="V121" s="36"/>
      <c r="W121" s="36"/>
      <c r="X121" s="36"/>
      <c r="Y121" s="36"/>
      <c r="Z121" s="36"/>
      <c r="AA121" s="36"/>
      <c r="AB121" s="36"/>
      <c r="AC121" s="36"/>
      <c r="AD121" s="36"/>
      <c r="AE121" s="36"/>
      <c r="AR121" s="221" t="s">
        <v>239</v>
      </c>
      <c r="AT121" s="221" t="s">
        <v>234</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239</v>
      </c>
      <c r="BM121" s="221" t="s">
        <v>340</v>
      </c>
    </row>
    <row r="122" s="2" customFormat="1" ht="14.4" customHeight="1">
      <c r="A122" s="36"/>
      <c r="B122" s="37"/>
      <c r="C122" s="210" t="s">
        <v>341</v>
      </c>
      <c r="D122" s="210" t="s">
        <v>234</v>
      </c>
      <c r="E122" s="211" t="s">
        <v>342</v>
      </c>
      <c r="F122" s="212" t="s">
        <v>343</v>
      </c>
      <c r="G122" s="213" t="s">
        <v>237</v>
      </c>
      <c r="H122" s="214">
        <v>35.296999999999997</v>
      </c>
      <c r="I122" s="215"/>
      <c r="J122" s="216">
        <f>ROUND(I122*H122,2)</f>
        <v>0</v>
      </c>
      <c r="K122" s="212" t="s">
        <v>238</v>
      </c>
      <c r="L122" s="42"/>
      <c r="M122" s="217" t="s">
        <v>19</v>
      </c>
      <c r="N122" s="218" t="s">
        <v>43</v>
      </c>
      <c r="O122" s="82"/>
      <c r="P122" s="219">
        <f>O122*H122</f>
        <v>0</v>
      </c>
      <c r="Q122" s="219">
        <v>0</v>
      </c>
      <c r="R122" s="219">
        <f>Q122*H122</f>
        <v>0</v>
      </c>
      <c r="S122" s="219">
        <v>0</v>
      </c>
      <c r="T122" s="220">
        <f>S122*H122</f>
        <v>0</v>
      </c>
      <c r="U122" s="36"/>
      <c r="V122" s="36"/>
      <c r="W122" s="36"/>
      <c r="X122" s="36"/>
      <c r="Y122" s="36"/>
      <c r="Z122" s="36"/>
      <c r="AA122" s="36"/>
      <c r="AB122" s="36"/>
      <c r="AC122" s="36"/>
      <c r="AD122" s="36"/>
      <c r="AE122" s="36"/>
      <c r="AR122" s="221" t="s">
        <v>239</v>
      </c>
      <c r="AT122" s="221" t="s">
        <v>234</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239</v>
      </c>
      <c r="BM122" s="221" t="s">
        <v>344</v>
      </c>
    </row>
    <row r="123" s="2" customFormat="1" ht="14.4" customHeight="1">
      <c r="A123" s="36"/>
      <c r="B123" s="37"/>
      <c r="C123" s="210" t="s">
        <v>345</v>
      </c>
      <c r="D123" s="210" t="s">
        <v>234</v>
      </c>
      <c r="E123" s="211" t="s">
        <v>346</v>
      </c>
      <c r="F123" s="212" t="s">
        <v>347</v>
      </c>
      <c r="G123" s="213" t="s">
        <v>287</v>
      </c>
      <c r="H123" s="214">
        <v>1.1639999999999999</v>
      </c>
      <c r="I123" s="215"/>
      <c r="J123" s="216">
        <f>ROUND(I123*H123,2)</f>
        <v>0</v>
      </c>
      <c r="K123" s="212" t="s">
        <v>238</v>
      </c>
      <c r="L123" s="42"/>
      <c r="M123" s="217" t="s">
        <v>19</v>
      </c>
      <c r="N123" s="218" t="s">
        <v>43</v>
      </c>
      <c r="O123" s="82"/>
      <c r="P123" s="219">
        <f>O123*H123</f>
        <v>0</v>
      </c>
      <c r="Q123" s="219">
        <v>1.0606207999999999</v>
      </c>
      <c r="R123" s="219">
        <f>Q123*H123</f>
        <v>1.2345626111999999</v>
      </c>
      <c r="S123" s="219">
        <v>0</v>
      </c>
      <c r="T123" s="220">
        <f>S123*H123</f>
        <v>0</v>
      </c>
      <c r="U123" s="36"/>
      <c r="V123" s="36"/>
      <c r="W123" s="36"/>
      <c r="X123" s="36"/>
      <c r="Y123" s="36"/>
      <c r="Z123" s="36"/>
      <c r="AA123" s="36"/>
      <c r="AB123" s="36"/>
      <c r="AC123" s="36"/>
      <c r="AD123" s="36"/>
      <c r="AE123" s="36"/>
      <c r="AR123" s="221" t="s">
        <v>239</v>
      </c>
      <c r="AT123" s="221" t="s">
        <v>234</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239</v>
      </c>
      <c r="BM123" s="221" t="s">
        <v>348</v>
      </c>
    </row>
    <row r="124" s="12" customFormat="1" ht="22.8" customHeight="1">
      <c r="A124" s="12"/>
      <c r="B124" s="194"/>
      <c r="C124" s="195"/>
      <c r="D124" s="196" t="s">
        <v>71</v>
      </c>
      <c r="E124" s="208" t="s">
        <v>256</v>
      </c>
      <c r="F124" s="208" t="s">
        <v>349</v>
      </c>
      <c r="G124" s="195"/>
      <c r="H124" s="195"/>
      <c r="I124" s="198"/>
      <c r="J124" s="209">
        <f>BK124</f>
        <v>0</v>
      </c>
      <c r="K124" s="195"/>
      <c r="L124" s="200"/>
      <c r="M124" s="201"/>
      <c r="N124" s="202"/>
      <c r="O124" s="202"/>
      <c r="P124" s="203">
        <f>SUM(P125:P127)</f>
        <v>0</v>
      </c>
      <c r="Q124" s="202"/>
      <c r="R124" s="203">
        <f>SUM(R125:R127)</f>
        <v>13.450922215519999</v>
      </c>
      <c r="S124" s="202"/>
      <c r="T124" s="204">
        <f>SUM(T125:T127)</f>
        <v>0</v>
      </c>
      <c r="U124" s="12"/>
      <c r="V124" s="12"/>
      <c r="W124" s="12"/>
      <c r="X124" s="12"/>
      <c r="Y124" s="12"/>
      <c r="Z124" s="12"/>
      <c r="AA124" s="12"/>
      <c r="AB124" s="12"/>
      <c r="AC124" s="12"/>
      <c r="AD124" s="12"/>
      <c r="AE124" s="12"/>
      <c r="AR124" s="205" t="s">
        <v>79</v>
      </c>
      <c r="AT124" s="206" t="s">
        <v>71</v>
      </c>
      <c r="AU124" s="206" t="s">
        <v>79</v>
      </c>
      <c r="AY124" s="205" t="s">
        <v>232</v>
      </c>
      <c r="BK124" s="207">
        <f>SUM(BK125:BK127)</f>
        <v>0</v>
      </c>
    </row>
    <row r="125" s="2" customFormat="1" ht="14.4" customHeight="1">
      <c r="A125" s="36"/>
      <c r="B125" s="37"/>
      <c r="C125" s="210" t="s">
        <v>350</v>
      </c>
      <c r="D125" s="210" t="s">
        <v>234</v>
      </c>
      <c r="E125" s="211" t="s">
        <v>351</v>
      </c>
      <c r="F125" s="212" t="s">
        <v>352</v>
      </c>
      <c r="G125" s="213" t="s">
        <v>243</v>
      </c>
      <c r="H125" s="214">
        <v>5.9429999999999996</v>
      </c>
      <c r="I125" s="215"/>
      <c r="J125" s="216">
        <f>ROUND(I125*H125,2)</f>
        <v>0</v>
      </c>
      <c r="K125" s="212" t="s">
        <v>238</v>
      </c>
      <c r="L125" s="42"/>
      <c r="M125" s="217" t="s">
        <v>19</v>
      </c>
      <c r="N125" s="218" t="s">
        <v>43</v>
      </c>
      <c r="O125" s="82"/>
      <c r="P125" s="219">
        <f>O125*H125</f>
        <v>0</v>
      </c>
      <c r="Q125" s="219">
        <v>2.2563399999999998</v>
      </c>
      <c r="R125" s="219">
        <f>Q125*H125</f>
        <v>13.409428619999998</v>
      </c>
      <c r="S125" s="219">
        <v>0</v>
      </c>
      <c r="T125" s="220">
        <f>S125*H125</f>
        <v>0</v>
      </c>
      <c r="U125" s="36"/>
      <c r="V125" s="36"/>
      <c r="W125" s="36"/>
      <c r="X125" s="36"/>
      <c r="Y125" s="36"/>
      <c r="Z125" s="36"/>
      <c r="AA125" s="36"/>
      <c r="AB125" s="36"/>
      <c r="AC125" s="36"/>
      <c r="AD125" s="36"/>
      <c r="AE125" s="36"/>
      <c r="AR125" s="221" t="s">
        <v>239</v>
      </c>
      <c r="AT125" s="221" t="s">
        <v>234</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239</v>
      </c>
      <c r="BM125" s="221" t="s">
        <v>353</v>
      </c>
    </row>
    <row r="126" s="2" customFormat="1" ht="14.4" customHeight="1">
      <c r="A126" s="36"/>
      <c r="B126" s="37"/>
      <c r="C126" s="210" t="s">
        <v>354</v>
      </c>
      <c r="D126" s="210" t="s">
        <v>234</v>
      </c>
      <c r="E126" s="211" t="s">
        <v>355</v>
      </c>
      <c r="F126" s="212" t="s">
        <v>356</v>
      </c>
      <c r="G126" s="213" t="s">
        <v>243</v>
      </c>
      <c r="H126" s="214">
        <v>5.9429999999999996</v>
      </c>
      <c r="I126" s="215"/>
      <c r="J126" s="216">
        <f>ROUND(I126*H126,2)</f>
        <v>0</v>
      </c>
      <c r="K126" s="212" t="s">
        <v>238</v>
      </c>
      <c r="L126" s="42"/>
      <c r="M126" s="217" t="s">
        <v>19</v>
      </c>
      <c r="N126" s="218" t="s">
        <v>43</v>
      </c>
      <c r="O126" s="82"/>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239</v>
      </c>
      <c r="AT126" s="221" t="s">
        <v>234</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239</v>
      </c>
      <c r="BM126" s="221" t="s">
        <v>357</v>
      </c>
    </row>
    <row r="127" s="2" customFormat="1" ht="14.4" customHeight="1">
      <c r="A127" s="36"/>
      <c r="B127" s="37"/>
      <c r="C127" s="210" t="s">
        <v>358</v>
      </c>
      <c r="D127" s="210" t="s">
        <v>234</v>
      </c>
      <c r="E127" s="211" t="s">
        <v>359</v>
      </c>
      <c r="F127" s="212" t="s">
        <v>360</v>
      </c>
      <c r="G127" s="213" t="s">
        <v>237</v>
      </c>
      <c r="H127" s="214">
        <v>3.0680000000000001</v>
      </c>
      <c r="I127" s="215"/>
      <c r="J127" s="216">
        <f>ROUND(I127*H127,2)</f>
        <v>0</v>
      </c>
      <c r="K127" s="212" t="s">
        <v>238</v>
      </c>
      <c r="L127" s="42"/>
      <c r="M127" s="217" t="s">
        <v>19</v>
      </c>
      <c r="N127" s="218" t="s">
        <v>43</v>
      </c>
      <c r="O127" s="82"/>
      <c r="P127" s="219">
        <f>O127*H127</f>
        <v>0</v>
      </c>
      <c r="Q127" s="219">
        <v>0.013524639999999999</v>
      </c>
      <c r="R127" s="219">
        <f>Q127*H127</f>
        <v>0.041493595519999996</v>
      </c>
      <c r="S127" s="219">
        <v>0</v>
      </c>
      <c r="T127" s="220">
        <f>S127*H127</f>
        <v>0</v>
      </c>
      <c r="U127" s="36"/>
      <c r="V127" s="36"/>
      <c r="W127" s="36"/>
      <c r="X127" s="36"/>
      <c r="Y127" s="36"/>
      <c r="Z127" s="36"/>
      <c r="AA127" s="36"/>
      <c r="AB127" s="36"/>
      <c r="AC127" s="36"/>
      <c r="AD127" s="36"/>
      <c r="AE127" s="36"/>
      <c r="AR127" s="221" t="s">
        <v>239</v>
      </c>
      <c r="AT127" s="221" t="s">
        <v>234</v>
      </c>
      <c r="AU127" s="221" t="s">
        <v>81</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239</v>
      </c>
      <c r="BM127" s="221" t="s">
        <v>361</v>
      </c>
    </row>
    <row r="128" s="12" customFormat="1" ht="22.8" customHeight="1">
      <c r="A128" s="12"/>
      <c r="B128" s="194"/>
      <c r="C128" s="195"/>
      <c r="D128" s="196" t="s">
        <v>71</v>
      </c>
      <c r="E128" s="208" t="s">
        <v>362</v>
      </c>
      <c r="F128" s="208" t="s">
        <v>363</v>
      </c>
      <c r="G128" s="195"/>
      <c r="H128" s="195"/>
      <c r="I128" s="198"/>
      <c r="J128" s="209">
        <f>BK128</f>
        <v>0</v>
      </c>
      <c r="K128" s="195"/>
      <c r="L128" s="200"/>
      <c r="M128" s="201"/>
      <c r="N128" s="202"/>
      <c r="O128" s="202"/>
      <c r="P128" s="203">
        <f>P129</f>
        <v>0</v>
      </c>
      <c r="Q128" s="202"/>
      <c r="R128" s="203">
        <f>R129</f>
        <v>0</v>
      </c>
      <c r="S128" s="202"/>
      <c r="T128" s="204">
        <f>T129</f>
        <v>0</v>
      </c>
      <c r="U128" s="12"/>
      <c r="V128" s="12"/>
      <c r="W128" s="12"/>
      <c r="X128" s="12"/>
      <c r="Y128" s="12"/>
      <c r="Z128" s="12"/>
      <c r="AA128" s="12"/>
      <c r="AB128" s="12"/>
      <c r="AC128" s="12"/>
      <c r="AD128" s="12"/>
      <c r="AE128" s="12"/>
      <c r="AR128" s="205" t="s">
        <v>79</v>
      </c>
      <c r="AT128" s="206" t="s">
        <v>71</v>
      </c>
      <c r="AU128" s="206" t="s">
        <v>79</v>
      </c>
      <c r="AY128" s="205" t="s">
        <v>232</v>
      </c>
      <c r="BK128" s="207">
        <f>BK129</f>
        <v>0</v>
      </c>
    </row>
    <row r="129" s="2" customFormat="1" ht="37.8" customHeight="1">
      <c r="A129" s="36"/>
      <c r="B129" s="37"/>
      <c r="C129" s="210" t="s">
        <v>364</v>
      </c>
      <c r="D129" s="210" t="s">
        <v>234</v>
      </c>
      <c r="E129" s="211" t="s">
        <v>365</v>
      </c>
      <c r="F129" s="212" t="s">
        <v>366</v>
      </c>
      <c r="G129" s="213" t="s">
        <v>287</v>
      </c>
      <c r="H129" s="214">
        <v>252.345</v>
      </c>
      <c r="I129" s="215"/>
      <c r="J129" s="216">
        <f>ROUND(I129*H129,2)</f>
        <v>0</v>
      </c>
      <c r="K129" s="212" t="s">
        <v>238</v>
      </c>
      <c r="L129" s="42"/>
      <c r="M129" s="217" t="s">
        <v>19</v>
      </c>
      <c r="N129" s="218"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239</v>
      </c>
      <c r="AT129" s="221" t="s">
        <v>234</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239</v>
      </c>
      <c r="BM129" s="221" t="s">
        <v>367</v>
      </c>
    </row>
    <row r="130" s="12" customFormat="1" ht="25.92" customHeight="1">
      <c r="A130" s="12"/>
      <c r="B130" s="194"/>
      <c r="C130" s="195"/>
      <c r="D130" s="196" t="s">
        <v>71</v>
      </c>
      <c r="E130" s="197" t="s">
        <v>368</v>
      </c>
      <c r="F130" s="197" t="s">
        <v>369</v>
      </c>
      <c r="G130" s="195"/>
      <c r="H130" s="195"/>
      <c r="I130" s="198"/>
      <c r="J130" s="199">
        <f>BK130</f>
        <v>0</v>
      </c>
      <c r="K130" s="195"/>
      <c r="L130" s="200"/>
      <c r="M130" s="201"/>
      <c r="N130" s="202"/>
      <c r="O130" s="202"/>
      <c r="P130" s="203">
        <f>P131</f>
        <v>0</v>
      </c>
      <c r="Q130" s="202"/>
      <c r="R130" s="203">
        <f>R131</f>
        <v>5.8188505340000001</v>
      </c>
      <c r="S130" s="202"/>
      <c r="T130" s="204">
        <f>T131</f>
        <v>0</v>
      </c>
      <c r="U130" s="12"/>
      <c r="V130" s="12"/>
      <c r="W130" s="12"/>
      <c r="X130" s="12"/>
      <c r="Y130" s="12"/>
      <c r="Z130" s="12"/>
      <c r="AA130" s="12"/>
      <c r="AB130" s="12"/>
      <c r="AC130" s="12"/>
      <c r="AD130" s="12"/>
      <c r="AE130" s="12"/>
      <c r="AR130" s="205" t="s">
        <v>81</v>
      </c>
      <c r="AT130" s="206" t="s">
        <v>71</v>
      </c>
      <c r="AU130" s="206" t="s">
        <v>72</v>
      </c>
      <c r="AY130" s="205" t="s">
        <v>232</v>
      </c>
      <c r="BK130" s="207">
        <f>BK131</f>
        <v>0</v>
      </c>
    </row>
    <row r="131" s="12" customFormat="1" ht="22.8" customHeight="1">
      <c r="A131" s="12"/>
      <c r="B131" s="194"/>
      <c r="C131" s="195"/>
      <c r="D131" s="196" t="s">
        <v>71</v>
      </c>
      <c r="E131" s="208" t="s">
        <v>370</v>
      </c>
      <c r="F131" s="208" t="s">
        <v>371</v>
      </c>
      <c r="G131" s="195"/>
      <c r="H131" s="195"/>
      <c r="I131" s="198"/>
      <c r="J131" s="209">
        <f>BK131</f>
        <v>0</v>
      </c>
      <c r="K131" s="195"/>
      <c r="L131" s="200"/>
      <c r="M131" s="201"/>
      <c r="N131" s="202"/>
      <c r="O131" s="202"/>
      <c r="P131" s="203">
        <f>SUM(P132:P144)</f>
        <v>0</v>
      </c>
      <c r="Q131" s="202"/>
      <c r="R131" s="203">
        <f>SUM(R132:R144)</f>
        <v>5.8188505340000001</v>
      </c>
      <c r="S131" s="202"/>
      <c r="T131" s="204">
        <f>SUM(T132:T144)</f>
        <v>0</v>
      </c>
      <c r="U131" s="12"/>
      <c r="V131" s="12"/>
      <c r="W131" s="12"/>
      <c r="X131" s="12"/>
      <c r="Y131" s="12"/>
      <c r="Z131" s="12"/>
      <c r="AA131" s="12"/>
      <c r="AB131" s="12"/>
      <c r="AC131" s="12"/>
      <c r="AD131" s="12"/>
      <c r="AE131" s="12"/>
      <c r="AR131" s="205" t="s">
        <v>81</v>
      </c>
      <c r="AT131" s="206" t="s">
        <v>71</v>
      </c>
      <c r="AU131" s="206" t="s">
        <v>79</v>
      </c>
      <c r="AY131" s="205" t="s">
        <v>232</v>
      </c>
      <c r="BK131" s="207">
        <f>SUM(BK132:BK144)</f>
        <v>0</v>
      </c>
    </row>
    <row r="132" s="2" customFormat="1" ht="14.4" customHeight="1">
      <c r="A132" s="36"/>
      <c r="B132" s="37"/>
      <c r="C132" s="210" t="s">
        <v>372</v>
      </c>
      <c r="D132" s="210" t="s">
        <v>234</v>
      </c>
      <c r="E132" s="211" t="s">
        <v>373</v>
      </c>
      <c r="F132" s="212" t="s">
        <v>374</v>
      </c>
      <c r="G132" s="213" t="s">
        <v>237</v>
      </c>
      <c r="H132" s="214">
        <v>254.09999999999999</v>
      </c>
      <c r="I132" s="215"/>
      <c r="J132" s="216">
        <f>ROUND(I132*H132,2)</f>
        <v>0</v>
      </c>
      <c r="K132" s="212" t="s">
        <v>238</v>
      </c>
      <c r="L132" s="42"/>
      <c r="M132" s="217" t="s">
        <v>19</v>
      </c>
      <c r="N132" s="218" t="s">
        <v>43</v>
      </c>
      <c r="O132" s="82"/>
      <c r="P132" s="219">
        <f>O132*H132</f>
        <v>0</v>
      </c>
      <c r="Q132" s="219">
        <v>0</v>
      </c>
      <c r="R132" s="219">
        <f>Q132*H132</f>
        <v>0</v>
      </c>
      <c r="S132" s="219">
        <v>0</v>
      </c>
      <c r="T132" s="220">
        <f>S132*H132</f>
        <v>0</v>
      </c>
      <c r="U132" s="36"/>
      <c r="V132" s="36"/>
      <c r="W132" s="36"/>
      <c r="X132" s="36"/>
      <c r="Y132" s="36"/>
      <c r="Z132" s="36"/>
      <c r="AA132" s="36"/>
      <c r="AB132" s="36"/>
      <c r="AC132" s="36"/>
      <c r="AD132" s="36"/>
      <c r="AE132" s="36"/>
      <c r="AR132" s="221" t="s">
        <v>297</v>
      </c>
      <c r="AT132" s="221" t="s">
        <v>234</v>
      </c>
      <c r="AU132" s="221" t="s">
        <v>81</v>
      </c>
      <c r="AY132" s="15" t="s">
        <v>232</v>
      </c>
      <c r="BE132" s="222">
        <f>IF(N132="základní",J132,0)</f>
        <v>0</v>
      </c>
      <c r="BF132" s="222">
        <f>IF(N132="snížená",J132,0)</f>
        <v>0</v>
      </c>
      <c r="BG132" s="222">
        <f>IF(N132="zákl. přenesená",J132,0)</f>
        <v>0</v>
      </c>
      <c r="BH132" s="222">
        <f>IF(N132="sníž. přenesená",J132,0)</f>
        <v>0</v>
      </c>
      <c r="BI132" s="222">
        <f>IF(N132="nulová",J132,0)</f>
        <v>0</v>
      </c>
      <c r="BJ132" s="15" t="s">
        <v>79</v>
      </c>
      <c r="BK132" s="222">
        <f>ROUND(I132*H132,2)</f>
        <v>0</v>
      </c>
      <c r="BL132" s="15" t="s">
        <v>297</v>
      </c>
      <c r="BM132" s="221" t="s">
        <v>375</v>
      </c>
    </row>
    <row r="133" s="2" customFormat="1" ht="14.4" customHeight="1">
      <c r="A133" s="36"/>
      <c r="B133" s="37"/>
      <c r="C133" s="223" t="s">
        <v>376</v>
      </c>
      <c r="D133" s="223" t="s">
        <v>302</v>
      </c>
      <c r="E133" s="224" t="s">
        <v>377</v>
      </c>
      <c r="F133" s="225" t="s">
        <v>378</v>
      </c>
      <c r="G133" s="226" t="s">
        <v>287</v>
      </c>
      <c r="H133" s="227">
        <v>0.254</v>
      </c>
      <c r="I133" s="228"/>
      <c r="J133" s="229">
        <f>ROUND(I133*H133,2)</f>
        <v>0</v>
      </c>
      <c r="K133" s="225" t="s">
        <v>238</v>
      </c>
      <c r="L133" s="230"/>
      <c r="M133" s="231" t="s">
        <v>19</v>
      </c>
      <c r="N133" s="232" t="s">
        <v>43</v>
      </c>
      <c r="O133" s="82"/>
      <c r="P133" s="219">
        <f>O133*H133</f>
        <v>0</v>
      </c>
      <c r="Q133" s="219">
        <v>1</v>
      </c>
      <c r="R133" s="219">
        <f>Q133*H133</f>
        <v>0.254</v>
      </c>
      <c r="S133" s="219">
        <v>0</v>
      </c>
      <c r="T133" s="220">
        <f>S133*H133</f>
        <v>0</v>
      </c>
      <c r="U133" s="36"/>
      <c r="V133" s="36"/>
      <c r="W133" s="36"/>
      <c r="X133" s="36"/>
      <c r="Y133" s="36"/>
      <c r="Z133" s="36"/>
      <c r="AA133" s="36"/>
      <c r="AB133" s="36"/>
      <c r="AC133" s="36"/>
      <c r="AD133" s="36"/>
      <c r="AE133" s="36"/>
      <c r="AR133" s="221" t="s">
        <v>364</v>
      </c>
      <c r="AT133" s="221" t="s">
        <v>302</v>
      </c>
      <c r="AU133" s="221" t="s">
        <v>81</v>
      </c>
      <c r="AY133" s="15" t="s">
        <v>232</v>
      </c>
      <c r="BE133" s="222">
        <f>IF(N133="základní",J133,0)</f>
        <v>0</v>
      </c>
      <c r="BF133" s="222">
        <f>IF(N133="snížená",J133,0)</f>
        <v>0</v>
      </c>
      <c r="BG133" s="222">
        <f>IF(N133="zákl. přenesená",J133,0)</f>
        <v>0</v>
      </c>
      <c r="BH133" s="222">
        <f>IF(N133="sníž. přenesená",J133,0)</f>
        <v>0</v>
      </c>
      <c r="BI133" s="222">
        <f>IF(N133="nulová",J133,0)</f>
        <v>0</v>
      </c>
      <c r="BJ133" s="15" t="s">
        <v>79</v>
      </c>
      <c r="BK133" s="222">
        <f>ROUND(I133*H133,2)</f>
        <v>0</v>
      </c>
      <c r="BL133" s="15" t="s">
        <v>297</v>
      </c>
      <c r="BM133" s="221" t="s">
        <v>379</v>
      </c>
    </row>
    <row r="134" s="2" customFormat="1" ht="14.4" customHeight="1">
      <c r="A134" s="36"/>
      <c r="B134" s="37"/>
      <c r="C134" s="210" t="s">
        <v>380</v>
      </c>
      <c r="D134" s="210" t="s">
        <v>234</v>
      </c>
      <c r="E134" s="211" t="s">
        <v>381</v>
      </c>
      <c r="F134" s="212" t="s">
        <v>382</v>
      </c>
      <c r="G134" s="213" t="s">
        <v>237</v>
      </c>
      <c r="H134" s="214">
        <v>117.486</v>
      </c>
      <c r="I134" s="215"/>
      <c r="J134" s="216">
        <f>ROUND(I134*H134,2)</f>
        <v>0</v>
      </c>
      <c r="K134" s="212" t="s">
        <v>238</v>
      </c>
      <c r="L134" s="42"/>
      <c r="M134" s="217" t="s">
        <v>19</v>
      </c>
      <c r="N134" s="218" t="s">
        <v>43</v>
      </c>
      <c r="O134" s="82"/>
      <c r="P134" s="219">
        <f>O134*H134</f>
        <v>0</v>
      </c>
      <c r="Q134" s="219">
        <v>0</v>
      </c>
      <c r="R134" s="219">
        <f>Q134*H134</f>
        <v>0</v>
      </c>
      <c r="S134" s="219">
        <v>0</v>
      </c>
      <c r="T134" s="220">
        <f>S134*H134</f>
        <v>0</v>
      </c>
      <c r="U134" s="36"/>
      <c r="V134" s="36"/>
      <c r="W134" s="36"/>
      <c r="X134" s="36"/>
      <c r="Y134" s="36"/>
      <c r="Z134" s="36"/>
      <c r="AA134" s="36"/>
      <c r="AB134" s="36"/>
      <c r="AC134" s="36"/>
      <c r="AD134" s="36"/>
      <c r="AE134" s="36"/>
      <c r="AR134" s="221" t="s">
        <v>297</v>
      </c>
      <c r="AT134" s="221" t="s">
        <v>234</v>
      </c>
      <c r="AU134" s="221" t="s">
        <v>81</v>
      </c>
      <c r="AY134" s="15" t="s">
        <v>232</v>
      </c>
      <c r="BE134" s="222">
        <f>IF(N134="základní",J134,0)</f>
        <v>0</v>
      </c>
      <c r="BF134" s="222">
        <f>IF(N134="snížená",J134,0)</f>
        <v>0</v>
      </c>
      <c r="BG134" s="222">
        <f>IF(N134="zákl. přenesená",J134,0)</f>
        <v>0</v>
      </c>
      <c r="BH134" s="222">
        <f>IF(N134="sníž. přenesená",J134,0)</f>
        <v>0</v>
      </c>
      <c r="BI134" s="222">
        <f>IF(N134="nulová",J134,0)</f>
        <v>0</v>
      </c>
      <c r="BJ134" s="15" t="s">
        <v>79</v>
      </c>
      <c r="BK134" s="222">
        <f>ROUND(I134*H134,2)</f>
        <v>0</v>
      </c>
      <c r="BL134" s="15" t="s">
        <v>297</v>
      </c>
      <c r="BM134" s="221" t="s">
        <v>383</v>
      </c>
    </row>
    <row r="135" s="2" customFormat="1" ht="14.4" customHeight="1">
      <c r="A135" s="36"/>
      <c r="B135" s="37"/>
      <c r="C135" s="223" t="s">
        <v>384</v>
      </c>
      <c r="D135" s="223" t="s">
        <v>302</v>
      </c>
      <c r="E135" s="224" t="s">
        <v>385</v>
      </c>
      <c r="F135" s="225" t="s">
        <v>378</v>
      </c>
      <c r="G135" s="226" t="s">
        <v>287</v>
      </c>
      <c r="H135" s="227">
        <v>0.11700000000000001</v>
      </c>
      <c r="I135" s="228"/>
      <c r="J135" s="229">
        <f>ROUND(I135*H135,2)</f>
        <v>0</v>
      </c>
      <c r="K135" s="225" t="s">
        <v>238</v>
      </c>
      <c r="L135" s="230"/>
      <c r="M135" s="231" t="s">
        <v>19</v>
      </c>
      <c r="N135" s="232" t="s">
        <v>43</v>
      </c>
      <c r="O135" s="82"/>
      <c r="P135" s="219">
        <f>O135*H135</f>
        <v>0</v>
      </c>
      <c r="Q135" s="219">
        <v>1</v>
      </c>
      <c r="R135" s="219">
        <f>Q135*H135</f>
        <v>0.11700000000000001</v>
      </c>
      <c r="S135" s="219">
        <v>0</v>
      </c>
      <c r="T135" s="220">
        <f>S135*H135</f>
        <v>0</v>
      </c>
      <c r="U135" s="36"/>
      <c r="V135" s="36"/>
      <c r="W135" s="36"/>
      <c r="X135" s="36"/>
      <c r="Y135" s="36"/>
      <c r="Z135" s="36"/>
      <c r="AA135" s="36"/>
      <c r="AB135" s="36"/>
      <c r="AC135" s="36"/>
      <c r="AD135" s="36"/>
      <c r="AE135" s="36"/>
      <c r="AR135" s="221" t="s">
        <v>364</v>
      </c>
      <c r="AT135" s="221" t="s">
        <v>302</v>
      </c>
      <c r="AU135" s="221" t="s">
        <v>81</v>
      </c>
      <c r="AY135" s="15" t="s">
        <v>232</v>
      </c>
      <c r="BE135" s="222">
        <f>IF(N135="základní",J135,0)</f>
        <v>0</v>
      </c>
      <c r="BF135" s="222">
        <f>IF(N135="snížená",J135,0)</f>
        <v>0</v>
      </c>
      <c r="BG135" s="222">
        <f>IF(N135="zákl. přenesená",J135,0)</f>
        <v>0</v>
      </c>
      <c r="BH135" s="222">
        <f>IF(N135="sníž. přenesená",J135,0)</f>
        <v>0</v>
      </c>
      <c r="BI135" s="222">
        <f>IF(N135="nulová",J135,0)</f>
        <v>0</v>
      </c>
      <c r="BJ135" s="15" t="s">
        <v>79</v>
      </c>
      <c r="BK135" s="222">
        <f>ROUND(I135*H135,2)</f>
        <v>0</v>
      </c>
      <c r="BL135" s="15" t="s">
        <v>297</v>
      </c>
      <c r="BM135" s="221" t="s">
        <v>386</v>
      </c>
    </row>
    <row r="136" s="2" customFormat="1" ht="14.4" customHeight="1">
      <c r="A136" s="36"/>
      <c r="B136" s="37"/>
      <c r="C136" s="210" t="s">
        <v>387</v>
      </c>
      <c r="D136" s="210" t="s">
        <v>234</v>
      </c>
      <c r="E136" s="211" t="s">
        <v>388</v>
      </c>
      <c r="F136" s="212" t="s">
        <v>389</v>
      </c>
      <c r="G136" s="213" t="s">
        <v>237</v>
      </c>
      <c r="H136" s="214">
        <v>508.19999999999999</v>
      </c>
      <c r="I136" s="215"/>
      <c r="J136" s="216">
        <f>ROUND(I136*H136,2)</f>
        <v>0</v>
      </c>
      <c r="K136" s="212" t="s">
        <v>238</v>
      </c>
      <c r="L136" s="42"/>
      <c r="M136" s="217" t="s">
        <v>19</v>
      </c>
      <c r="N136" s="218" t="s">
        <v>43</v>
      </c>
      <c r="O136" s="82"/>
      <c r="P136" s="219">
        <f>O136*H136</f>
        <v>0</v>
      </c>
      <c r="Q136" s="219">
        <v>0.00039825</v>
      </c>
      <c r="R136" s="219">
        <f>Q136*H136</f>
        <v>0.20239065000000001</v>
      </c>
      <c r="S136" s="219">
        <v>0</v>
      </c>
      <c r="T136" s="220">
        <f>S136*H136</f>
        <v>0</v>
      </c>
      <c r="U136" s="36"/>
      <c r="V136" s="36"/>
      <c r="W136" s="36"/>
      <c r="X136" s="36"/>
      <c r="Y136" s="36"/>
      <c r="Z136" s="36"/>
      <c r="AA136" s="36"/>
      <c r="AB136" s="36"/>
      <c r="AC136" s="36"/>
      <c r="AD136" s="36"/>
      <c r="AE136" s="36"/>
      <c r="AR136" s="221" t="s">
        <v>297</v>
      </c>
      <c r="AT136" s="221" t="s">
        <v>234</v>
      </c>
      <c r="AU136" s="221" t="s">
        <v>81</v>
      </c>
      <c r="AY136" s="15" t="s">
        <v>232</v>
      </c>
      <c r="BE136" s="222">
        <f>IF(N136="základní",J136,0)</f>
        <v>0</v>
      </c>
      <c r="BF136" s="222">
        <f>IF(N136="snížená",J136,0)</f>
        <v>0</v>
      </c>
      <c r="BG136" s="222">
        <f>IF(N136="zákl. přenesená",J136,0)</f>
        <v>0</v>
      </c>
      <c r="BH136" s="222">
        <f>IF(N136="sníž. přenesená",J136,0)</f>
        <v>0</v>
      </c>
      <c r="BI136" s="222">
        <f>IF(N136="nulová",J136,0)</f>
        <v>0</v>
      </c>
      <c r="BJ136" s="15" t="s">
        <v>79</v>
      </c>
      <c r="BK136" s="222">
        <f>ROUND(I136*H136,2)</f>
        <v>0</v>
      </c>
      <c r="BL136" s="15" t="s">
        <v>297</v>
      </c>
      <c r="BM136" s="221" t="s">
        <v>390</v>
      </c>
    </row>
    <row r="137" s="2" customFormat="1" ht="24.15" customHeight="1">
      <c r="A137" s="36"/>
      <c r="B137" s="37"/>
      <c r="C137" s="223" t="s">
        <v>391</v>
      </c>
      <c r="D137" s="223" t="s">
        <v>302</v>
      </c>
      <c r="E137" s="224" t="s">
        <v>392</v>
      </c>
      <c r="F137" s="225" t="s">
        <v>393</v>
      </c>
      <c r="G137" s="226" t="s">
        <v>237</v>
      </c>
      <c r="H137" s="227">
        <v>584.42999999999995</v>
      </c>
      <c r="I137" s="228"/>
      <c r="J137" s="229">
        <f>ROUND(I137*H137,2)</f>
        <v>0</v>
      </c>
      <c r="K137" s="225" t="s">
        <v>238</v>
      </c>
      <c r="L137" s="230"/>
      <c r="M137" s="231" t="s">
        <v>19</v>
      </c>
      <c r="N137" s="232" t="s">
        <v>43</v>
      </c>
      <c r="O137" s="82"/>
      <c r="P137" s="219">
        <f>O137*H137</f>
        <v>0</v>
      </c>
      <c r="Q137" s="219">
        <v>0.0054000000000000003</v>
      </c>
      <c r="R137" s="219">
        <f>Q137*H137</f>
        <v>3.1559219999999999</v>
      </c>
      <c r="S137" s="219">
        <v>0</v>
      </c>
      <c r="T137" s="220">
        <f>S137*H137</f>
        <v>0</v>
      </c>
      <c r="U137" s="36"/>
      <c r="V137" s="36"/>
      <c r="W137" s="36"/>
      <c r="X137" s="36"/>
      <c r="Y137" s="36"/>
      <c r="Z137" s="36"/>
      <c r="AA137" s="36"/>
      <c r="AB137" s="36"/>
      <c r="AC137" s="36"/>
      <c r="AD137" s="36"/>
      <c r="AE137" s="36"/>
      <c r="AR137" s="221" t="s">
        <v>364</v>
      </c>
      <c r="AT137" s="221" t="s">
        <v>302</v>
      </c>
      <c r="AU137" s="221" t="s">
        <v>81</v>
      </c>
      <c r="AY137" s="15" t="s">
        <v>232</v>
      </c>
      <c r="BE137" s="222">
        <f>IF(N137="základní",J137,0)</f>
        <v>0</v>
      </c>
      <c r="BF137" s="222">
        <f>IF(N137="snížená",J137,0)</f>
        <v>0</v>
      </c>
      <c r="BG137" s="222">
        <f>IF(N137="zákl. přenesená",J137,0)</f>
        <v>0</v>
      </c>
      <c r="BH137" s="222">
        <f>IF(N137="sníž. přenesená",J137,0)</f>
        <v>0</v>
      </c>
      <c r="BI137" s="222">
        <f>IF(N137="nulová",J137,0)</f>
        <v>0</v>
      </c>
      <c r="BJ137" s="15" t="s">
        <v>79</v>
      </c>
      <c r="BK137" s="222">
        <f>ROUND(I137*H137,2)</f>
        <v>0</v>
      </c>
      <c r="BL137" s="15" t="s">
        <v>297</v>
      </c>
      <c r="BM137" s="221" t="s">
        <v>394</v>
      </c>
    </row>
    <row r="138" s="2" customFormat="1" ht="14.4" customHeight="1">
      <c r="A138" s="36"/>
      <c r="B138" s="37"/>
      <c r="C138" s="210" t="s">
        <v>395</v>
      </c>
      <c r="D138" s="210" t="s">
        <v>234</v>
      </c>
      <c r="E138" s="211" t="s">
        <v>396</v>
      </c>
      <c r="F138" s="212" t="s">
        <v>397</v>
      </c>
      <c r="G138" s="213" t="s">
        <v>237</v>
      </c>
      <c r="H138" s="214">
        <v>234.97200000000001</v>
      </c>
      <c r="I138" s="215"/>
      <c r="J138" s="216">
        <f>ROUND(I138*H138,2)</f>
        <v>0</v>
      </c>
      <c r="K138" s="212" t="s">
        <v>238</v>
      </c>
      <c r="L138" s="42"/>
      <c r="M138" s="217" t="s">
        <v>19</v>
      </c>
      <c r="N138" s="218" t="s">
        <v>43</v>
      </c>
      <c r="O138" s="82"/>
      <c r="P138" s="219">
        <f>O138*H138</f>
        <v>0</v>
      </c>
      <c r="Q138" s="219">
        <v>0.00039825</v>
      </c>
      <c r="R138" s="219">
        <f>Q138*H138</f>
        <v>0.093577598999999997</v>
      </c>
      <c r="S138" s="219">
        <v>0</v>
      </c>
      <c r="T138" s="220">
        <f>S138*H138</f>
        <v>0</v>
      </c>
      <c r="U138" s="36"/>
      <c r="V138" s="36"/>
      <c r="W138" s="36"/>
      <c r="X138" s="36"/>
      <c r="Y138" s="36"/>
      <c r="Z138" s="36"/>
      <c r="AA138" s="36"/>
      <c r="AB138" s="36"/>
      <c r="AC138" s="36"/>
      <c r="AD138" s="36"/>
      <c r="AE138" s="36"/>
      <c r="AR138" s="221" t="s">
        <v>297</v>
      </c>
      <c r="AT138" s="221" t="s">
        <v>234</v>
      </c>
      <c r="AU138" s="221" t="s">
        <v>81</v>
      </c>
      <c r="AY138" s="15" t="s">
        <v>232</v>
      </c>
      <c r="BE138" s="222">
        <f>IF(N138="základní",J138,0)</f>
        <v>0</v>
      </c>
      <c r="BF138" s="222">
        <f>IF(N138="snížená",J138,0)</f>
        <v>0</v>
      </c>
      <c r="BG138" s="222">
        <f>IF(N138="zákl. přenesená",J138,0)</f>
        <v>0</v>
      </c>
      <c r="BH138" s="222">
        <f>IF(N138="sníž. přenesená",J138,0)</f>
        <v>0</v>
      </c>
      <c r="BI138" s="222">
        <f>IF(N138="nulová",J138,0)</f>
        <v>0</v>
      </c>
      <c r="BJ138" s="15" t="s">
        <v>79</v>
      </c>
      <c r="BK138" s="222">
        <f>ROUND(I138*H138,2)</f>
        <v>0</v>
      </c>
      <c r="BL138" s="15" t="s">
        <v>297</v>
      </c>
      <c r="BM138" s="221" t="s">
        <v>398</v>
      </c>
    </row>
    <row r="139" s="2" customFormat="1" ht="24.15" customHeight="1">
      <c r="A139" s="36"/>
      <c r="B139" s="37"/>
      <c r="C139" s="223" t="s">
        <v>399</v>
      </c>
      <c r="D139" s="223" t="s">
        <v>302</v>
      </c>
      <c r="E139" s="224" t="s">
        <v>392</v>
      </c>
      <c r="F139" s="225" t="s">
        <v>393</v>
      </c>
      <c r="G139" s="226" t="s">
        <v>237</v>
      </c>
      <c r="H139" s="227">
        <v>270.21800000000002</v>
      </c>
      <c r="I139" s="228"/>
      <c r="J139" s="229">
        <f>ROUND(I139*H139,2)</f>
        <v>0</v>
      </c>
      <c r="K139" s="225" t="s">
        <v>238</v>
      </c>
      <c r="L139" s="230"/>
      <c r="M139" s="231" t="s">
        <v>19</v>
      </c>
      <c r="N139" s="232" t="s">
        <v>43</v>
      </c>
      <c r="O139" s="82"/>
      <c r="P139" s="219">
        <f>O139*H139</f>
        <v>0</v>
      </c>
      <c r="Q139" s="219">
        <v>0.0054000000000000003</v>
      </c>
      <c r="R139" s="219">
        <f>Q139*H139</f>
        <v>1.4591772000000001</v>
      </c>
      <c r="S139" s="219">
        <v>0</v>
      </c>
      <c r="T139" s="220">
        <f>S139*H139</f>
        <v>0</v>
      </c>
      <c r="U139" s="36"/>
      <c r="V139" s="36"/>
      <c r="W139" s="36"/>
      <c r="X139" s="36"/>
      <c r="Y139" s="36"/>
      <c r="Z139" s="36"/>
      <c r="AA139" s="36"/>
      <c r="AB139" s="36"/>
      <c r="AC139" s="36"/>
      <c r="AD139" s="36"/>
      <c r="AE139" s="36"/>
      <c r="AR139" s="221" t="s">
        <v>364</v>
      </c>
      <c r="AT139" s="221" t="s">
        <v>302</v>
      </c>
      <c r="AU139" s="221" t="s">
        <v>81</v>
      </c>
      <c r="AY139" s="15" t="s">
        <v>232</v>
      </c>
      <c r="BE139" s="222">
        <f>IF(N139="základní",J139,0)</f>
        <v>0</v>
      </c>
      <c r="BF139" s="222">
        <f>IF(N139="snížená",J139,0)</f>
        <v>0</v>
      </c>
      <c r="BG139" s="222">
        <f>IF(N139="zákl. přenesená",J139,0)</f>
        <v>0</v>
      </c>
      <c r="BH139" s="222">
        <f>IF(N139="sníž. přenesená",J139,0)</f>
        <v>0</v>
      </c>
      <c r="BI139" s="222">
        <f>IF(N139="nulová",J139,0)</f>
        <v>0</v>
      </c>
      <c r="BJ139" s="15" t="s">
        <v>79</v>
      </c>
      <c r="BK139" s="222">
        <f>ROUND(I139*H139,2)</f>
        <v>0</v>
      </c>
      <c r="BL139" s="15" t="s">
        <v>297</v>
      </c>
      <c r="BM139" s="221" t="s">
        <v>400</v>
      </c>
    </row>
    <row r="140" s="2" customFormat="1" ht="24.15" customHeight="1">
      <c r="A140" s="36"/>
      <c r="B140" s="37"/>
      <c r="C140" s="210" t="s">
        <v>401</v>
      </c>
      <c r="D140" s="210" t="s">
        <v>234</v>
      </c>
      <c r="E140" s="211" t="s">
        <v>402</v>
      </c>
      <c r="F140" s="212" t="s">
        <v>403</v>
      </c>
      <c r="G140" s="213" t="s">
        <v>237</v>
      </c>
      <c r="H140" s="214">
        <v>117.486</v>
      </c>
      <c r="I140" s="215"/>
      <c r="J140" s="216">
        <f>ROUND(I140*H140,2)</f>
        <v>0</v>
      </c>
      <c r="K140" s="212" t="s">
        <v>238</v>
      </c>
      <c r="L140" s="42"/>
      <c r="M140" s="217" t="s">
        <v>19</v>
      </c>
      <c r="N140" s="218" t="s">
        <v>43</v>
      </c>
      <c r="O140" s="82"/>
      <c r="P140" s="219">
        <f>O140*H140</f>
        <v>0</v>
      </c>
      <c r="Q140" s="219">
        <v>0.00079750000000000003</v>
      </c>
      <c r="R140" s="219">
        <f>Q140*H140</f>
        <v>0.093695085000000011</v>
      </c>
      <c r="S140" s="219">
        <v>0</v>
      </c>
      <c r="T140" s="220">
        <f>S140*H140</f>
        <v>0</v>
      </c>
      <c r="U140" s="36"/>
      <c r="V140" s="36"/>
      <c r="W140" s="36"/>
      <c r="X140" s="36"/>
      <c r="Y140" s="36"/>
      <c r="Z140" s="36"/>
      <c r="AA140" s="36"/>
      <c r="AB140" s="36"/>
      <c r="AC140" s="36"/>
      <c r="AD140" s="36"/>
      <c r="AE140" s="36"/>
      <c r="AR140" s="221" t="s">
        <v>297</v>
      </c>
      <c r="AT140" s="221" t="s">
        <v>234</v>
      </c>
      <c r="AU140" s="221" t="s">
        <v>81</v>
      </c>
      <c r="AY140" s="15" t="s">
        <v>232</v>
      </c>
      <c r="BE140" s="222">
        <f>IF(N140="základní",J140,0)</f>
        <v>0</v>
      </c>
      <c r="BF140" s="222">
        <f>IF(N140="snížená",J140,0)</f>
        <v>0</v>
      </c>
      <c r="BG140" s="222">
        <f>IF(N140="zákl. přenesená",J140,0)</f>
        <v>0</v>
      </c>
      <c r="BH140" s="222">
        <f>IF(N140="sníž. přenesená",J140,0)</f>
        <v>0</v>
      </c>
      <c r="BI140" s="222">
        <f>IF(N140="nulová",J140,0)</f>
        <v>0</v>
      </c>
      <c r="BJ140" s="15" t="s">
        <v>79</v>
      </c>
      <c r="BK140" s="222">
        <f>ROUND(I140*H140,2)</f>
        <v>0</v>
      </c>
      <c r="BL140" s="15" t="s">
        <v>297</v>
      </c>
      <c r="BM140" s="221" t="s">
        <v>404</v>
      </c>
    </row>
    <row r="141" s="2" customFormat="1" ht="14.4" customHeight="1">
      <c r="A141" s="36"/>
      <c r="B141" s="37"/>
      <c r="C141" s="210" t="s">
        <v>405</v>
      </c>
      <c r="D141" s="210" t="s">
        <v>234</v>
      </c>
      <c r="E141" s="211" t="s">
        <v>406</v>
      </c>
      <c r="F141" s="212" t="s">
        <v>407</v>
      </c>
      <c r="G141" s="213" t="s">
        <v>237</v>
      </c>
      <c r="H141" s="214">
        <v>110.77200000000001</v>
      </c>
      <c r="I141" s="215"/>
      <c r="J141" s="216">
        <f>ROUND(I141*H141,2)</f>
        <v>0</v>
      </c>
      <c r="K141" s="212" t="s">
        <v>238</v>
      </c>
      <c r="L141" s="42"/>
      <c r="M141" s="217" t="s">
        <v>19</v>
      </c>
      <c r="N141" s="218" t="s">
        <v>43</v>
      </c>
      <c r="O141" s="82"/>
      <c r="P141" s="219">
        <f>O141*H141</f>
        <v>0</v>
      </c>
      <c r="Q141" s="219">
        <v>0</v>
      </c>
      <c r="R141" s="219">
        <f>Q141*H141</f>
        <v>0</v>
      </c>
      <c r="S141" s="219">
        <v>0</v>
      </c>
      <c r="T141" s="220">
        <f>S141*H141</f>
        <v>0</v>
      </c>
      <c r="U141" s="36"/>
      <c r="V141" s="36"/>
      <c r="W141" s="36"/>
      <c r="X141" s="36"/>
      <c r="Y141" s="36"/>
      <c r="Z141" s="36"/>
      <c r="AA141" s="36"/>
      <c r="AB141" s="36"/>
      <c r="AC141" s="36"/>
      <c r="AD141" s="36"/>
      <c r="AE141" s="36"/>
      <c r="AR141" s="221" t="s">
        <v>297</v>
      </c>
      <c r="AT141" s="221" t="s">
        <v>234</v>
      </c>
      <c r="AU141" s="221" t="s">
        <v>81</v>
      </c>
      <c r="AY141" s="15" t="s">
        <v>232</v>
      </c>
      <c r="BE141" s="222">
        <f>IF(N141="základní",J141,0)</f>
        <v>0</v>
      </c>
      <c r="BF141" s="222">
        <f>IF(N141="snížená",J141,0)</f>
        <v>0</v>
      </c>
      <c r="BG141" s="222">
        <f>IF(N141="zákl. přenesená",J141,0)</f>
        <v>0</v>
      </c>
      <c r="BH141" s="222">
        <f>IF(N141="sníž. přenesená",J141,0)</f>
        <v>0</v>
      </c>
      <c r="BI141" s="222">
        <f>IF(N141="nulová",J141,0)</f>
        <v>0</v>
      </c>
      <c r="BJ141" s="15" t="s">
        <v>79</v>
      </c>
      <c r="BK141" s="222">
        <f>ROUND(I141*H141,2)</f>
        <v>0</v>
      </c>
      <c r="BL141" s="15" t="s">
        <v>297</v>
      </c>
      <c r="BM141" s="221" t="s">
        <v>408</v>
      </c>
    </row>
    <row r="142" s="2" customFormat="1" ht="14.4" customHeight="1">
      <c r="A142" s="36"/>
      <c r="B142" s="37"/>
      <c r="C142" s="223" t="s">
        <v>409</v>
      </c>
      <c r="D142" s="223" t="s">
        <v>302</v>
      </c>
      <c r="E142" s="224" t="s">
        <v>410</v>
      </c>
      <c r="F142" s="225" t="s">
        <v>411</v>
      </c>
      <c r="G142" s="226" t="s">
        <v>412</v>
      </c>
      <c r="H142" s="227">
        <v>443.08800000000002</v>
      </c>
      <c r="I142" s="228"/>
      <c r="J142" s="229">
        <f>ROUND(I142*H142,2)</f>
        <v>0</v>
      </c>
      <c r="K142" s="225" t="s">
        <v>238</v>
      </c>
      <c r="L142" s="230"/>
      <c r="M142" s="231" t="s">
        <v>19</v>
      </c>
      <c r="N142" s="232" t="s">
        <v>43</v>
      </c>
      <c r="O142" s="82"/>
      <c r="P142" s="219">
        <f>O142*H142</f>
        <v>0</v>
      </c>
      <c r="Q142" s="219">
        <v>0.001</v>
      </c>
      <c r="R142" s="219">
        <f>Q142*H142</f>
        <v>0.44308800000000004</v>
      </c>
      <c r="S142" s="219">
        <v>0</v>
      </c>
      <c r="T142" s="220">
        <f>S142*H142</f>
        <v>0</v>
      </c>
      <c r="U142" s="36"/>
      <c r="V142" s="36"/>
      <c r="W142" s="36"/>
      <c r="X142" s="36"/>
      <c r="Y142" s="36"/>
      <c r="Z142" s="36"/>
      <c r="AA142" s="36"/>
      <c r="AB142" s="36"/>
      <c r="AC142" s="36"/>
      <c r="AD142" s="36"/>
      <c r="AE142" s="36"/>
      <c r="AR142" s="221" t="s">
        <v>364</v>
      </c>
      <c r="AT142" s="221" t="s">
        <v>302</v>
      </c>
      <c r="AU142" s="221" t="s">
        <v>81</v>
      </c>
      <c r="AY142" s="15" t="s">
        <v>232</v>
      </c>
      <c r="BE142" s="222">
        <f>IF(N142="základní",J142,0)</f>
        <v>0</v>
      </c>
      <c r="BF142" s="222">
        <f>IF(N142="snížená",J142,0)</f>
        <v>0</v>
      </c>
      <c r="BG142" s="222">
        <f>IF(N142="zákl. přenesená",J142,0)</f>
        <v>0</v>
      </c>
      <c r="BH142" s="222">
        <f>IF(N142="sníž. přenesená",J142,0)</f>
        <v>0</v>
      </c>
      <c r="BI142" s="222">
        <f>IF(N142="nulová",J142,0)</f>
        <v>0</v>
      </c>
      <c r="BJ142" s="15" t="s">
        <v>79</v>
      </c>
      <c r="BK142" s="222">
        <f>ROUND(I142*H142,2)</f>
        <v>0</v>
      </c>
      <c r="BL142" s="15" t="s">
        <v>297</v>
      </c>
      <c r="BM142" s="221" t="s">
        <v>413</v>
      </c>
    </row>
    <row r="143" s="2" customFormat="1" ht="24.15" customHeight="1">
      <c r="A143" s="36"/>
      <c r="B143" s="37"/>
      <c r="C143" s="210" t="s">
        <v>414</v>
      </c>
      <c r="D143" s="210" t="s">
        <v>234</v>
      </c>
      <c r="E143" s="211" t="s">
        <v>415</v>
      </c>
      <c r="F143" s="212" t="s">
        <v>416</v>
      </c>
      <c r="G143" s="213" t="s">
        <v>287</v>
      </c>
      <c r="H143" s="214">
        <v>5.819</v>
      </c>
      <c r="I143" s="215"/>
      <c r="J143" s="216">
        <f>ROUND(I143*H143,2)</f>
        <v>0</v>
      </c>
      <c r="K143" s="212" t="s">
        <v>238</v>
      </c>
      <c r="L143" s="42"/>
      <c r="M143" s="217" t="s">
        <v>19</v>
      </c>
      <c r="N143" s="218" t="s">
        <v>43</v>
      </c>
      <c r="O143" s="82"/>
      <c r="P143" s="219">
        <f>O143*H143</f>
        <v>0</v>
      </c>
      <c r="Q143" s="219">
        <v>0</v>
      </c>
      <c r="R143" s="219">
        <f>Q143*H143</f>
        <v>0</v>
      </c>
      <c r="S143" s="219">
        <v>0</v>
      </c>
      <c r="T143" s="220">
        <f>S143*H143</f>
        <v>0</v>
      </c>
      <c r="U143" s="36"/>
      <c r="V143" s="36"/>
      <c r="W143" s="36"/>
      <c r="X143" s="36"/>
      <c r="Y143" s="36"/>
      <c r="Z143" s="36"/>
      <c r="AA143" s="36"/>
      <c r="AB143" s="36"/>
      <c r="AC143" s="36"/>
      <c r="AD143" s="36"/>
      <c r="AE143" s="36"/>
      <c r="AR143" s="221" t="s">
        <v>297</v>
      </c>
      <c r="AT143" s="221" t="s">
        <v>234</v>
      </c>
      <c r="AU143" s="221" t="s">
        <v>81</v>
      </c>
      <c r="AY143" s="15" t="s">
        <v>232</v>
      </c>
      <c r="BE143" s="222">
        <f>IF(N143="základní",J143,0)</f>
        <v>0</v>
      </c>
      <c r="BF143" s="222">
        <f>IF(N143="snížená",J143,0)</f>
        <v>0</v>
      </c>
      <c r="BG143" s="222">
        <f>IF(N143="zákl. přenesená",J143,0)</f>
        <v>0</v>
      </c>
      <c r="BH143" s="222">
        <f>IF(N143="sníž. přenesená",J143,0)</f>
        <v>0</v>
      </c>
      <c r="BI143" s="222">
        <f>IF(N143="nulová",J143,0)</f>
        <v>0</v>
      </c>
      <c r="BJ143" s="15" t="s">
        <v>79</v>
      </c>
      <c r="BK143" s="222">
        <f>ROUND(I143*H143,2)</f>
        <v>0</v>
      </c>
      <c r="BL143" s="15" t="s">
        <v>297</v>
      </c>
      <c r="BM143" s="221" t="s">
        <v>417</v>
      </c>
    </row>
    <row r="144" s="2" customFormat="1" ht="24.15" customHeight="1">
      <c r="A144" s="36"/>
      <c r="B144" s="37"/>
      <c r="C144" s="210" t="s">
        <v>418</v>
      </c>
      <c r="D144" s="210" t="s">
        <v>234</v>
      </c>
      <c r="E144" s="211" t="s">
        <v>419</v>
      </c>
      <c r="F144" s="212" t="s">
        <v>420</v>
      </c>
      <c r="G144" s="213" t="s">
        <v>287</v>
      </c>
      <c r="H144" s="214">
        <v>5.819</v>
      </c>
      <c r="I144" s="215"/>
      <c r="J144" s="216">
        <f>ROUND(I144*H144,2)</f>
        <v>0</v>
      </c>
      <c r="K144" s="212" t="s">
        <v>238</v>
      </c>
      <c r="L144" s="42"/>
      <c r="M144" s="233" t="s">
        <v>19</v>
      </c>
      <c r="N144" s="234" t="s">
        <v>43</v>
      </c>
      <c r="O144" s="235"/>
      <c r="P144" s="236">
        <f>O144*H144</f>
        <v>0</v>
      </c>
      <c r="Q144" s="236">
        <v>0</v>
      </c>
      <c r="R144" s="236">
        <f>Q144*H144</f>
        <v>0</v>
      </c>
      <c r="S144" s="236">
        <v>0</v>
      </c>
      <c r="T144" s="237">
        <f>S144*H144</f>
        <v>0</v>
      </c>
      <c r="U144" s="36"/>
      <c r="V144" s="36"/>
      <c r="W144" s="36"/>
      <c r="X144" s="36"/>
      <c r="Y144" s="36"/>
      <c r="Z144" s="36"/>
      <c r="AA144" s="36"/>
      <c r="AB144" s="36"/>
      <c r="AC144" s="36"/>
      <c r="AD144" s="36"/>
      <c r="AE144" s="36"/>
      <c r="AR144" s="221" t="s">
        <v>297</v>
      </c>
      <c r="AT144" s="221" t="s">
        <v>234</v>
      </c>
      <c r="AU144" s="221" t="s">
        <v>81</v>
      </c>
      <c r="AY144" s="15" t="s">
        <v>232</v>
      </c>
      <c r="BE144" s="222">
        <f>IF(N144="základní",J144,0)</f>
        <v>0</v>
      </c>
      <c r="BF144" s="222">
        <f>IF(N144="snížená",J144,0)</f>
        <v>0</v>
      </c>
      <c r="BG144" s="222">
        <f>IF(N144="zákl. přenesená",J144,0)</f>
        <v>0</v>
      </c>
      <c r="BH144" s="222">
        <f>IF(N144="sníž. přenesená",J144,0)</f>
        <v>0</v>
      </c>
      <c r="BI144" s="222">
        <f>IF(N144="nulová",J144,0)</f>
        <v>0</v>
      </c>
      <c r="BJ144" s="15" t="s">
        <v>79</v>
      </c>
      <c r="BK144" s="222">
        <f>ROUND(I144*H144,2)</f>
        <v>0</v>
      </c>
      <c r="BL144" s="15" t="s">
        <v>297</v>
      </c>
      <c r="BM144" s="221" t="s">
        <v>421</v>
      </c>
    </row>
    <row r="145" s="2" customFormat="1" ht="6.96" customHeight="1">
      <c r="A145" s="36"/>
      <c r="B145" s="57"/>
      <c r="C145" s="58"/>
      <c r="D145" s="58"/>
      <c r="E145" s="58"/>
      <c r="F145" s="58"/>
      <c r="G145" s="58"/>
      <c r="H145" s="58"/>
      <c r="I145" s="58"/>
      <c r="J145" s="58"/>
      <c r="K145" s="58"/>
      <c r="L145" s="42"/>
      <c r="M145" s="36"/>
      <c r="O145" s="36"/>
      <c r="P145" s="36"/>
      <c r="Q145" s="36"/>
      <c r="R145" s="36"/>
      <c r="S145" s="36"/>
      <c r="T145" s="36"/>
      <c r="U145" s="36"/>
      <c r="V145" s="36"/>
      <c r="W145" s="36"/>
      <c r="X145" s="36"/>
      <c r="Y145" s="36"/>
      <c r="Z145" s="36"/>
      <c r="AA145" s="36"/>
      <c r="AB145" s="36"/>
      <c r="AC145" s="36"/>
      <c r="AD145" s="36"/>
      <c r="AE145" s="36"/>
    </row>
  </sheetData>
  <sheetProtection sheet="1" autoFilter="0" formatColumns="0" formatRows="0" objects="1" scenarios="1" spinCount="100000" saltValue="0KjutOaFtamBGFvYRIRDySIKDV8MckyHMsTCYqk3Rt+qaGd6OR1jqdlwm6AFU8WVfzQB3QXrw+JFlDetyWwBEw==" hashValue="Vvt/B/FMHg6+tP87zp4o3rD38DfQglnCiLpVscej3qabA3RhxVwqZleYo/lNLHraxhgMe1RtYFZqjMvGoFE39Q==" algorithmName="SHA-512" password="CC35"/>
  <autoFilter ref="C91:K144"/>
  <mergeCells count="12">
    <mergeCell ref="E7:H7"/>
    <mergeCell ref="E9:H9"/>
    <mergeCell ref="E11:H11"/>
    <mergeCell ref="E20:H20"/>
    <mergeCell ref="E29:H29"/>
    <mergeCell ref="E50:H50"/>
    <mergeCell ref="E52:H52"/>
    <mergeCell ref="E54:H54"/>
    <mergeCell ref="E80:H8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145</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1434</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ROUND(J89,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ROUND((SUM(BE89:BE101)),  2)</f>
        <v>0</v>
      </c>
      <c r="G35" s="36"/>
      <c r="H35" s="36"/>
      <c r="I35" s="155">
        <v>0.20999999999999999</v>
      </c>
      <c r="J35" s="154">
        <f>ROUND(((SUM(BE89:BE101))*I35),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ROUND((SUM(BF89:BF101)),  2)</f>
        <v>0</v>
      </c>
      <c r="G36" s="36"/>
      <c r="H36" s="36"/>
      <c r="I36" s="155">
        <v>0.14999999999999999</v>
      </c>
      <c r="J36" s="154">
        <f>ROUND(((SUM(BF89:BF101))*I36),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ROUND((SUM(BG89:BG101)),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ROUND((SUM(BH89:BH101)),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ROUND((SUM(BI89:BI101)),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2020-076-03-03 - SO-03-03 přípojka vody pro sklad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J89</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J90</f>
        <v>0</v>
      </c>
      <c r="K64" s="173"/>
      <c r="L64" s="177"/>
      <c r="S64" s="9"/>
      <c r="T64" s="9"/>
      <c r="U64" s="9"/>
      <c r="V64" s="9"/>
      <c r="W64" s="9"/>
      <c r="X64" s="9"/>
      <c r="Y64" s="9"/>
      <c r="Z64" s="9"/>
      <c r="AA64" s="9"/>
      <c r="AB64" s="9"/>
      <c r="AC64" s="9"/>
      <c r="AD64" s="9"/>
      <c r="AE64" s="9"/>
    </row>
    <row r="65" s="10" customFormat="1" ht="19.92" customHeight="1">
      <c r="A65" s="10"/>
      <c r="B65" s="178"/>
      <c r="C65" s="123"/>
      <c r="D65" s="179" t="s">
        <v>1435</v>
      </c>
      <c r="E65" s="180"/>
      <c r="F65" s="180"/>
      <c r="G65" s="180"/>
      <c r="H65" s="180"/>
      <c r="I65" s="180"/>
      <c r="J65" s="181">
        <f>J91</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1436</v>
      </c>
      <c r="E66" s="180"/>
      <c r="F66" s="180"/>
      <c r="G66" s="180"/>
      <c r="H66" s="180"/>
      <c r="I66" s="180"/>
      <c r="J66" s="181">
        <f>J96</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214</v>
      </c>
      <c r="E67" s="180"/>
      <c r="F67" s="180"/>
      <c r="G67" s="180"/>
      <c r="H67" s="180"/>
      <c r="I67" s="180"/>
      <c r="J67" s="181">
        <f>J100</f>
        <v>0</v>
      </c>
      <c r="K67" s="123"/>
      <c r="L67" s="182"/>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58"/>
      <c r="J69" s="58"/>
      <c r="K69" s="58"/>
      <c r="L69" s="142"/>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60"/>
      <c r="J73" s="60"/>
      <c r="K73" s="60"/>
      <c r="L73" s="142"/>
      <c r="S73" s="36"/>
      <c r="T73" s="36"/>
      <c r="U73" s="36"/>
      <c r="V73" s="36"/>
      <c r="W73" s="36"/>
      <c r="X73" s="36"/>
      <c r="Y73" s="36"/>
      <c r="Z73" s="36"/>
      <c r="AA73" s="36"/>
      <c r="AB73" s="36"/>
      <c r="AC73" s="36"/>
      <c r="AD73" s="36"/>
      <c r="AE73" s="36"/>
    </row>
    <row r="74" s="2" customFormat="1" ht="24.96" customHeight="1">
      <c r="A74" s="36"/>
      <c r="B74" s="37"/>
      <c r="C74" s="21" t="s">
        <v>217</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2" customHeight="1">
      <c r="A76" s="36"/>
      <c r="B76" s="37"/>
      <c r="C76" s="30" t="s">
        <v>16</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167" t="str">
        <f>E7</f>
        <v>Školní sklad FLD, trafostanice</v>
      </c>
      <c r="F77" s="30"/>
      <c r="G77" s="30"/>
      <c r="H77" s="30"/>
      <c r="I77" s="38"/>
      <c r="J77" s="38"/>
      <c r="K77" s="38"/>
      <c r="L77" s="142"/>
      <c r="S77" s="36"/>
      <c r="T77" s="36"/>
      <c r="U77" s="36"/>
      <c r="V77" s="36"/>
      <c r="W77" s="36"/>
      <c r="X77" s="36"/>
      <c r="Y77" s="36"/>
      <c r="Z77" s="36"/>
      <c r="AA77" s="36"/>
      <c r="AB77" s="36"/>
      <c r="AC77" s="36"/>
      <c r="AD77" s="36"/>
      <c r="AE77" s="36"/>
    </row>
    <row r="78" s="1" customFormat="1" ht="12" customHeight="1">
      <c r="B78" s="19"/>
      <c r="C78" s="30" t="s">
        <v>201</v>
      </c>
      <c r="D78" s="20"/>
      <c r="E78" s="20"/>
      <c r="F78" s="20"/>
      <c r="G78" s="20"/>
      <c r="H78" s="20"/>
      <c r="I78" s="20"/>
      <c r="J78" s="20"/>
      <c r="K78" s="20"/>
      <c r="L78" s="18"/>
    </row>
    <row r="79" s="2" customFormat="1" ht="16.5" customHeight="1">
      <c r="A79" s="36"/>
      <c r="B79" s="37"/>
      <c r="C79" s="38"/>
      <c r="D79" s="38"/>
      <c r="E79" s="167" t="s">
        <v>1331</v>
      </c>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203</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67" t="str">
        <f>E11</f>
        <v xml:space="preserve">2020-076-03-03 - SO-03-03 přípojka vody pro sklad  </v>
      </c>
      <c r="F81" s="38"/>
      <c r="G81" s="38"/>
      <c r="H81" s="38"/>
      <c r="I81" s="38"/>
      <c r="J81" s="38"/>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2" customHeight="1">
      <c r="A83" s="36"/>
      <c r="B83" s="37"/>
      <c r="C83" s="30" t="s">
        <v>21</v>
      </c>
      <c r="D83" s="38"/>
      <c r="E83" s="38"/>
      <c r="F83" s="25" t="str">
        <f>F14</f>
        <v>Kamýcká 1176, Praha 6</v>
      </c>
      <c r="G83" s="38"/>
      <c r="H83" s="38"/>
      <c r="I83" s="30" t="s">
        <v>23</v>
      </c>
      <c r="J83" s="70" t="str">
        <f>IF(J14="","",J14)</f>
        <v>16. 10. 2020</v>
      </c>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40.05" customHeight="1">
      <c r="A85" s="36"/>
      <c r="B85" s="37"/>
      <c r="C85" s="30" t="s">
        <v>25</v>
      </c>
      <c r="D85" s="38"/>
      <c r="E85" s="38"/>
      <c r="F85" s="25" t="str">
        <f>E17</f>
        <v>ČZU v Praze, Kamýcká 1176, Praha 6</v>
      </c>
      <c r="G85" s="38"/>
      <c r="H85" s="38"/>
      <c r="I85" s="30" t="s">
        <v>31</v>
      </c>
      <c r="J85" s="34" t="str">
        <f>E23</f>
        <v>Ing. Vladimír Čapka, Gerstnerova 5/658, Praha 7</v>
      </c>
      <c r="K85" s="38"/>
      <c r="L85" s="142"/>
      <c r="S85" s="36"/>
      <c r="T85" s="36"/>
      <c r="U85" s="36"/>
      <c r="V85" s="36"/>
      <c r="W85" s="36"/>
      <c r="X85" s="36"/>
      <c r="Y85" s="36"/>
      <c r="Z85" s="36"/>
      <c r="AA85" s="36"/>
      <c r="AB85" s="36"/>
      <c r="AC85" s="36"/>
      <c r="AD85" s="36"/>
      <c r="AE85" s="36"/>
    </row>
    <row r="86" s="2" customFormat="1" ht="25.65" customHeight="1">
      <c r="A86" s="36"/>
      <c r="B86" s="37"/>
      <c r="C86" s="30" t="s">
        <v>29</v>
      </c>
      <c r="D86" s="38"/>
      <c r="E86" s="38"/>
      <c r="F86" s="25" t="str">
        <f>IF(E20="","",E20)</f>
        <v>Vyplň údaj</v>
      </c>
      <c r="G86" s="38"/>
      <c r="H86" s="38"/>
      <c r="I86" s="30" t="s">
        <v>34</v>
      </c>
      <c r="J86" s="34" t="str">
        <f>E26</f>
        <v>Ing. Dana Mlejnková</v>
      </c>
      <c r="K86" s="38"/>
      <c r="L86" s="142"/>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11" customFormat="1" ht="29.28" customHeight="1">
      <c r="A88" s="183"/>
      <c r="B88" s="184"/>
      <c r="C88" s="185" t="s">
        <v>218</v>
      </c>
      <c r="D88" s="186" t="s">
        <v>57</v>
      </c>
      <c r="E88" s="186" t="s">
        <v>53</v>
      </c>
      <c r="F88" s="186" t="s">
        <v>54</v>
      </c>
      <c r="G88" s="186" t="s">
        <v>219</v>
      </c>
      <c r="H88" s="186" t="s">
        <v>220</v>
      </c>
      <c r="I88" s="186" t="s">
        <v>221</v>
      </c>
      <c r="J88" s="186" t="s">
        <v>208</v>
      </c>
      <c r="K88" s="187" t="s">
        <v>222</v>
      </c>
      <c r="L88" s="188"/>
      <c r="M88" s="90" t="s">
        <v>19</v>
      </c>
      <c r="N88" s="91" t="s">
        <v>42</v>
      </c>
      <c r="O88" s="91" t="s">
        <v>223</v>
      </c>
      <c r="P88" s="91" t="s">
        <v>224</v>
      </c>
      <c r="Q88" s="91" t="s">
        <v>225</v>
      </c>
      <c r="R88" s="91" t="s">
        <v>226</v>
      </c>
      <c r="S88" s="91" t="s">
        <v>227</v>
      </c>
      <c r="T88" s="92" t="s">
        <v>228</v>
      </c>
      <c r="U88" s="183"/>
      <c r="V88" s="183"/>
      <c r="W88" s="183"/>
      <c r="X88" s="183"/>
      <c r="Y88" s="183"/>
      <c r="Z88" s="183"/>
      <c r="AA88" s="183"/>
      <c r="AB88" s="183"/>
      <c r="AC88" s="183"/>
      <c r="AD88" s="183"/>
      <c r="AE88" s="183"/>
    </row>
    <row r="89" s="2" customFormat="1" ht="22.8" customHeight="1">
      <c r="A89" s="36"/>
      <c r="B89" s="37"/>
      <c r="C89" s="97" t="s">
        <v>229</v>
      </c>
      <c r="D89" s="38"/>
      <c r="E89" s="38"/>
      <c r="F89" s="38"/>
      <c r="G89" s="38"/>
      <c r="H89" s="38"/>
      <c r="I89" s="38"/>
      <c r="J89" s="189">
        <f>BK89</f>
        <v>0</v>
      </c>
      <c r="K89" s="38"/>
      <c r="L89" s="42"/>
      <c r="M89" s="93"/>
      <c r="N89" s="190"/>
      <c r="O89" s="94"/>
      <c r="P89" s="191">
        <f>P90</f>
        <v>0</v>
      </c>
      <c r="Q89" s="94"/>
      <c r="R89" s="191">
        <f>R90</f>
        <v>11.794763999999999</v>
      </c>
      <c r="S89" s="94"/>
      <c r="T89" s="192">
        <f>T90</f>
        <v>0</v>
      </c>
      <c r="U89" s="36"/>
      <c r="V89" s="36"/>
      <c r="W89" s="36"/>
      <c r="X89" s="36"/>
      <c r="Y89" s="36"/>
      <c r="Z89" s="36"/>
      <c r="AA89" s="36"/>
      <c r="AB89" s="36"/>
      <c r="AC89" s="36"/>
      <c r="AD89" s="36"/>
      <c r="AE89" s="36"/>
      <c r="AT89" s="15" t="s">
        <v>71</v>
      </c>
      <c r="AU89" s="15" t="s">
        <v>209</v>
      </c>
      <c r="BK89" s="193">
        <f>BK90</f>
        <v>0</v>
      </c>
    </row>
    <row r="90" s="12" customFormat="1" ht="25.92" customHeight="1">
      <c r="A90" s="12"/>
      <c r="B90" s="194"/>
      <c r="C90" s="195"/>
      <c r="D90" s="196" t="s">
        <v>71</v>
      </c>
      <c r="E90" s="197" t="s">
        <v>230</v>
      </c>
      <c r="F90" s="197" t="s">
        <v>231</v>
      </c>
      <c r="G90" s="195"/>
      <c r="H90" s="195"/>
      <c r="I90" s="198"/>
      <c r="J90" s="199">
        <f>BK90</f>
        <v>0</v>
      </c>
      <c r="K90" s="195"/>
      <c r="L90" s="200"/>
      <c r="M90" s="201"/>
      <c r="N90" s="202"/>
      <c r="O90" s="202"/>
      <c r="P90" s="203">
        <f>P91+P96+P100</f>
        <v>0</v>
      </c>
      <c r="Q90" s="202"/>
      <c r="R90" s="203">
        <f>R91+R96+R100</f>
        <v>11.794763999999999</v>
      </c>
      <c r="S90" s="202"/>
      <c r="T90" s="204">
        <f>T91+T96+T100</f>
        <v>0</v>
      </c>
      <c r="U90" s="12"/>
      <c r="V90" s="12"/>
      <c r="W90" s="12"/>
      <c r="X90" s="12"/>
      <c r="Y90" s="12"/>
      <c r="Z90" s="12"/>
      <c r="AA90" s="12"/>
      <c r="AB90" s="12"/>
      <c r="AC90" s="12"/>
      <c r="AD90" s="12"/>
      <c r="AE90" s="12"/>
      <c r="AR90" s="205" t="s">
        <v>79</v>
      </c>
      <c r="AT90" s="206" t="s">
        <v>71</v>
      </c>
      <c r="AU90" s="206" t="s">
        <v>72</v>
      </c>
      <c r="AY90" s="205" t="s">
        <v>232</v>
      </c>
      <c r="BK90" s="207">
        <f>BK91+BK96+BK100</f>
        <v>0</v>
      </c>
    </row>
    <row r="91" s="12" customFormat="1" ht="22.8" customHeight="1">
      <c r="A91" s="12"/>
      <c r="B91" s="194"/>
      <c r="C91" s="195"/>
      <c r="D91" s="196" t="s">
        <v>71</v>
      </c>
      <c r="E91" s="208" t="s">
        <v>1437</v>
      </c>
      <c r="F91" s="208" t="s">
        <v>1438</v>
      </c>
      <c r="G91" s="195"/>
      <c r="H91" s="195"/>
      <c r="I91" s="198"/>
      <c r="J91" s="209">
        <f>BK91</f>
        <v>0</v>
      </c>
      <c r="K91" s="195"/>
      <c r="L91" s="200"/>
      <c r="M91" s="201"/>
      <c r="N91" s="202"/>
      <c r="O91" s="202"/>
      <c r="P91" s="203">
        <f>SUM(P92:P95)</f>
        <v>0</v>
      </c>
      <c r="Q91" s="202"/>
      <c r="R91" s="203">
        <f>SUM(R92:R95)</f>
        <v>11.761763999999999</v>
      </c>
      <c r="S91" s="202"/>
      <c r="T91" s="204">
        <f>SUM(T92:T95)</f>
        <v>0</v>
      </c>
      <c r="U91" s="12"/>
      <c r="V91" s="12"/>
      <c r="W91" s="12"/>
      <c r="X91" s="12"/>
      <c r="Y91" s="12"/>
      <c r="Z91" s="12"/>
      <c r="AA91" s="12"/>
      <c r="AB91" s="12"/>
      <c r="AC91" s="12"/>
      <c r="AD91" s="12"/>
      <c r="AE91" s="12"/>
      <c r="AR91" s="205" t="s">
        <v>79</v>
      </c>
      <c r="AT91" s="206" t="s">
        <v>71</v>
      </c>
      <c r="AU91" s="206" t="s">
        <v>79</v>
      </c>
      <c r="AY91" s="205" t="s">
        <v>232</v>
      </c>
      <c r="BK91" s="207">
        <f>SUM(BK92:BK95)</f>
        <v>0</v>
      </c>
    </row>
    <row r="92" s="2" customFormat="1" ht="37.8" customHeight="1">
      <c r="A92" s="36"/>
      <c r="B92" s="37"/>
      <c r="C92" s="210" t="s">
        <v>79</v>
      </c>
      <c r="D92" s="210" t="s">
        <v>234</v>
      </c>
      <c r="E92" s="211" t="s">
        <v>1439</v>
      </c>
      <c r="F92" s="212" t="s">
        <v>1440</v>
      </c>
      <c r="G92" s="213" t="s">
        <v>243</v>
      </c>
      <c r="H92" s="214">
        <v>5.5999999999999996</v>
      </c>
      <c r="I92" s="215"/>
      <c r="J92" s="216">
        <f>ROUND(I92*H92,2)</f>
        <v>0</v>
      </c>
      <c r="K92" s="212" t="s">
        <v>238</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1441</v>
      </c>
    </row>
    <row r="93" s="2" customFormat="1" ht="14.4" customHeight="1">
      <c r="A93" s="36"/>
      <c r="B93" s="37"/>
      <c r="C93" s="223" t="s">
        <v>81</v>
      </c>
      <c r="D93" s="223" t="s">
        <v>302</v>
      </c>
      <c r="E93" s="224" t="s">
        <v>1442</v>
      </c>
      <c r="F93" s="225" t="s">
        <v>1443</v>
      </c>
      <c r="G93" s="226" t="s">
        <v>287</v>
      </c>
      <c r="H93" s="227">
        <v>11.76</v>
      </c>
      <c r="I93" s="228"/>
      <c r="J93" s="229">
        <f>ROUND(I93*H93,2)</f>
        <v>0</v>
      </c>
      <c r="K93" s="225" t="s">
        <v>238</v>
      </c>
      <c r="L93" s="230"/>
      <c r="M93" s="231" t="s">
        <v>19</v>
      </c>
      <c r="N93" s="232" t="s">
        <v>43</v>
      </c>
      <c r="O93" s="82"/>
      <c r="P93" s="219">
        <f>O93*H93</f>
        <v>0</v>
      </c>
      <c r="Q93" s="219">
        <v>1</v>
      </c>
      <c r="R93" s="219">
        <f>Q93*H93</f>
        <v>11.76</v>
      </c>
      <c r="S93" s="219">
        <v>0</v>
      </c>
      <c r="T93" s="220">
        <f>S93*H93</f>
        <v>0</v>
      </c>
      <c r="U93" s="36"/>
      <c r="V93" s="36"/>
      <c r="W93" s="36"/>
      <c r="X93" s="36"/>
      <c r="Y93" s="36"/>
      <c r="Z93" s="36"/>
      <c r="AA93" s="36"/>
      <c r="AB93" s="36"/>
      <c r="AC93" s="36"/>
      <c r="AD93" s="36"/>
      <c r="AE93" s="36"/>
      <c r="AR93" s="221" t="s">
        <v>264</v>
      </c>
      <c r="AT93" s="221" t="s">
        <v>302</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1444</v>
      </c>
    </row>
    <row r="94" s="2" customFormat="1" ht="24.15" customHeight="1">
      <c r="A94" s="36"/>
      <c r="B94" s="37"/>
      <c r="C94" s="210" t="s">
        <v>245</v>
      </c>
      <c r="D94" s="210" t="s">
        <v>234</v>
      </c>
      <c r="E94" s="211" t="s">
        <v>307</v>
      </c>
      <c r="F94" s="212" t="s">
        <v>308</v>
      </c>
      <c r="G94" s="213" t="s">
        <v>237</v>
      </c>
      <c r="H94" s="214">
        <v>7</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1445</v>
      </c>
    </row>
    <row r="95" s="2" customFormat="1" ht="14.4" customHeight="1">
      <c r="A95" s="36"/>
      <c r="B95" s="37"/>
      <c r="C95" s="210" t="s">
        <v>239</v>
      </c>
      <c r="D95" s="210" t="s">
        <v>234</v>
      </c>
      <c r="E95" s="211" t="s">
        <v>1446</v>
      </c>
      <c r="F95" s="212" t="s">
        <v>1447</v>
      </c>
      <c r="G95" s="213" t="s">
        <v>542</v>
      </c>
      <c r="H95" s="214">
        <v>14</v>
      </c>
      <c r="I95" s="215"/>
      <c r="J95" s="216">
        <f>ROUND(I95*H95,2)</f>
        <v>0</v>
      </c>
      <c r="K95" s="212" t="s">
        <v>238</v>
      </c>
      <c r="L95" s="42"/>
      <c r="M95" s="217" t="s">
        <v>19</v>
      </c>
      <c r="N95" s="218" t="s">
        <v>43</v>
      </c>
      <c r="O95" s="82"/>
      <c r="P95" s="219">
        <f>O95*H95</f>
        <v>0</v>
      </c>
      <c r="Q95" s="219">
        <v>0.000126</v>
      </c>
      <c r="R95" s="219">
        <f>Q95*H95</f>
        <v>0.0017639999999999999</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1448</v>
      </c>
    </row>
    <row r="96" s="12" customFormat="1" ht="22.8" customHeight="1">
      <c r="A96" s="12"/>
      <c r="B96" s="194"/>
      <c r="C96" s="195"/>
      <c r="D96" s="196" t="s">
        <v>71</v>
      </c>
      <c r="E96" s="208" t="s">
        <v>264</v>
      </c>
      <c r="F96" s="208" t="s">
        <v>1449</v>
      </c>
      <c r="G96" s="195"/>
      <c r="H96" s="195"/>
      <c r="I96" s="198"/>
      <c r="J96" s="209">
        <f>BK96</f>
        <v>0</v>
      </c>
      <c r="K96" s="195"/>
      <c r="L96" s="200"/>
      <c r="M96" s="201"/>
      <c r="N96" s="202"/>
      <c r="O96" s="202"/>
      <c r="P96" s="203">
        <f>SUM(P97:P99)</f>
        <v>0</v>
      </c>
      <c r="Q96" s="202"/>
      <c r="R96" s="203">
        <f>SUM(R97:R99)</f>
        <v>0.033000000000000002</v>
      </c>
      <c r="S96" s="202"/>
      <c r="T96" s="204">
        <f>SUM(T97:T99)</f>
        <v>0</v>
      </c>
      <c r="U96" s="12"/>
      <c r="V96" s="12"/>
      <c r="W96" s="12"/>
      <c r="X96" s="12"/>
      <c r="Y96" s="12"/>
      <c r="Z96" s="12"/>
      <c r="AA96" s="12"/>
      <c r="AB96" s="12"/>
      <c r="AC96" s="12"/>
      <c r="AD96" s="12"/>
      <c r="AE96" s="12"/>
      <c r="AR96" s="205" t="s">
        <v>79</v>
      </c>
      <c r="AT96" s="206" t="s">
        <v>71</v>
      </c>
      <c r="AU96" s="206" t="s">
        <v>79</v>
      </c>
      <c r="AY96" s="205" t="s">
        <v>232</v>
      </c>
      <c r="BK96" s="207">
        <f>SUM(BK97:BK99)</f>
        <v>0</v>
      </c>
    </row>
    <row r="97" s="2" customFormat="1" ht="14.4" customHeight="1">
      <c r="A97" s="36"/>
      <c r="B97" s="37"/>
      <c r="C97" s="210" t="s">
        <v>252</v>
      </c>
      <c r="D97" s="210" t="s">
        <v>234</v>
      </c>
      <c r="E97" s="211" t="s">
        <v>1450</v>
      </c>
      <c r="F97" s="212" t="s">
        <v>1451</v>
      </c>
      <c r="G97" s="213" t="s">
        <v>638</v>
      </c>
      <c r="H97" s="214">
        <v>1</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1452</v>
      </c>
    </row>
    <row r="98" s="2" customFormat="1" ht="14.4" customHeight="1">
      <c r="A98" s="36"/>
      <c r="B98" s="37"/>
      <c r="C98" s="210" t="s">
        <v>256</v>
      </c>
      <c r="D98" s="210" t="s">
        <v>234</v>
      </c>
      <c r="E98" s="211" t="s">
        <v>1453</v>
      </c>
      <c r="F98" s="212" t="s">
        <v>1454</v>
      </c>
      <c r="G98" s="213" t="s">
        <v>542</v>
      </c>
      <c r="H98" s="214">
        <v>10</v>
      </c>
      <c r="I98" s="215"/>
      <c r="J98" s="216">
        <f>ROUND(I98*H98,2)</f>
        <v>0</v>
      </c>
      <c r="K98" s="212" t="s">
        <v>19</v>
      </c>
      <c r="L98" s="42"/>
      <c r="M98" s="217" t="s">
        <v>19</v>
      </c>
      <c r="N98" s="218" t="s">
        <v>43</v>
      </c>
      <c r="O98" s="82"/>
      <c r="P98" s="219">
        <f>O98*H98</f>
        <v>0</v>
      </c>
      <c r="Q98" s="219">
        <v>0.00050000000000000001</v>
      </c>
      <c r="R98" s="219">
        <f>Q98*H98</f>
        <v>0.0050000000000000001</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1455</v>
      </c>
    </row>
    <row r="99" s="2" customFormat="1" ht="14.4" customHeight="1">
      <c r="A99" s="36"/>
      <c r="B99" s="37"/>
      <c r="C99" s="210" t="s">
        <v>260</v>
      </c>
      <c r="D99" s="210" t="s">
        <v>234</v>
      </c>
      <c r="E99" s="211" t="s">
        <v>1456</v>
      </c>
      <c r="F99" s="212" t="s">
        <v>1457</v>
      </c>
      <c r="G99" s="213" t="s">
        <v>542</v>
      </c>
      <c r="H99" s="214">
        <v>14</v>
      </c>
      <c r="I99" s="215"/>
      <c r="J99" s="216">
        <f>ROUND(I99*H99,2)</f>
        <v>0</v>
      </c>
      <c r="K99" s="212" t="s">
        <v>19</v>
      </c>
      <c r="L99" s="42"/>
      <c r="M99" s="217" t="s">
        <v>19</v>
      </c>
      <c r="N99" s="218" t="s">
        <v>43</v>
      </c>
      <c r="O99" s="82"/>
      <c r="P99" s="219">
        <f>O99*H99</f>
        <v>0</v>
      </c>
      <c r="Q99" s="219">
        <v>0.002</v>
      </c>
      <c r="R99" s="219">
        <f>Q99*H99</f>
        <v>0.028000000000000001</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1458</v>
      </c>
    </row>
    <row r="100" s="12" customFormat="1" ht="22.8" customHeight="1">
      <c r="A100" s="12"/>
      <c r="B100" s="194"/>
      <c r="C100" s="195"/>
      <c r="D100" s="196" t="s">
        <v>71</v>
      </c>
      <c r="E100" s="208" t="s">
        <v>362</v>
      </c>
      <c r="F100" s="208" t="s">
        <v>363</v>
      </c>
      <c r="G100" s="195"/>
      <c r="H100" s="195"/>
      <c r="I100" s="198"/>
      <c r="J100" s="209">
        <f>BK100</f>
        <v>0</v>
      </c>
      <c r="K100" s="195"/>
      <c r="L100" s="200"/>
      <c r="M100" s="201"/>
      <c r="N100" s="202"/>
      <c r="O100" s="202"/>
      <c r="P100" s="203">
        <f>P101</f>
        <v>0</v>
      </c>
      <c r="Q100" s="202"/>
      <c r="R100" s="203">
        <f>R101</f>
        <v>0</v>
      </c>
      <c r="S100" s="202"/>
      <c r="T100" s="204">
        <f>T101</f>
        <v>0</v>
      </c>
      <c r="U100" s="12"/>
      <c r="V100" s="12"/>
      <c r="W100" s="12"/>
      <c r="X100" s="12"/>
      <c r="Y100" s="12"/>
      <c r="Z100" s="12"/>
      <c r="AA100" s="12"/>
      <c r="AB100" s="12"/>
      <c r="AC100" s="12"/>
      <c r="AD100" s="12"/>
      <c r="AE100" s="12"/>
      <c r="AR100" s="205" t="s">
        <v>79</v>
      </c>
      <c r="AT100" s="206" t="s">
        <v>71</v>
      </c>
      <c r="AU100" s="206" t="s">
        <v>79</v>
      </c>
      <c r="AY100" s="205" t="s">
        <v>232</v>
      </c>
      <c r="BK100" s="207">
        <f>BK101</f>
        <v>0</v>
      </c>
    </row>
    <row r="101" s="2" customFormat="1" ht="24.15" customHeight="1">
      <c r="A101" s="36"/>
      <c r="B101" s="37"/>
      <c r="C101" s="210" t="s">
        <v>264</v>
      </c>
      <c r="D101" s="210" t="s">
        <v>234</v>
      </c>
      <c r="E101" s="211" t="s">
        <v>1459</v>
      </c>
      <c r="F101" s="212" t="s">
        <v>1460</v>
      </c>
      <c r="G101" s="213" t="s">
        <v>287</v>
      </c>
      <c r="H101" s="214">
        <v>11.795</v>
      </c>
      <c r="I101" s="215"/>
      <c r="J101" s="216">
        <f>ROUND(I101*H101,2)</f>
        <v>0</v>
      </c>
      <c r="K101" s="212" t="s">
        <v>238</v>
      </c>
      <c r="L101" s="42"/>
      <c r="M101" s="233" t="s">
        <v>19</v>
      </c>
      <c r="N101" s="234" t="s">
        <v>43</v>
      </c>
      <c r="O101" s="235"/>
      <c r="P101" s="236">
        <f>O101*H101</f>
        <v>0</v>
      </c>
      <c r="Q101" s="236">
        <v>0</v>
      </c>
      <c r="R101" s="236">
        <f>Q101*H101</f>
        <v>0</v>
      </c>
      <c r="S101" s="236">
        <v>0</v>
      </c>
      <c r="T101" s="237">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1461</v>
      </c>
    </row>
    <row r="102" s="2" customFormat="1" ht="6.96" customHeight="1">
      <c r="A102" s="36"/>
      <c r="B102" s="57"/>
      <c r="C102" s="58"/>
      <c r="D102" s="58"/>
      <c r="E102" s="58"/>
      <c r="F102" s="58"/>
      <c r="G102" s="58"/>
      <c r="H102" s="58"/>
      <c r="I102" s="58"/>
      <c r="J102" s="58"/>
      <c r="K102" s="58"/>
      <c r="L102" s="42"/>
      <c r="M102" s="36"/>
      <c r="O102" s="36"/>
      <c r="P102" s="36"/>
      <c r="Q102" s="36"/>
      <c r="R102" s="36"/>
      <c r="S102" s="36"/>
      <c r="T102" s="36"/>
      <c r="U102" s="36"/>
      <c r="V102" s="36"/>
      <c r="W102" s="36"/>
      <c r="X102" s="36"/>
      <c r="Y102" s="36"/>
      <c r="Z102" s="36"/>
      <c r="AA102" s="36"/>
      <c r="AB102" s="36"/>
      <c r="AC102" s="36"/>
      <c r="AD102" s="36"/>
      <c r="AE102" s="36"/>
    </row>
  </sheetData>
  <sheetProtection sheet="1" autoFilter="0" formatColumns="0" formatRows="0" objects="1" scenarios="1" spinCount="100000" saltValue="wk+luHeiE9lTqjGnTXKWasJQUnIPTqAyB/pSQbJqludhrBAY8kClTN+dpjPIhKmiP4kSKz7Cl1v0lU5LH64TQQ==" hashValue="HTSi2VhxD3cwtxHHkMb0rBK91JWMIdGHMbcxHvwvvpxhJ3zJKjwohtJjyKiS6MBZf+pM11G9b+7U8yhuIejDAQ==" algorithmName="SHA-512" password="CC35"/>
  <autoFilter ref="C88:K101"/>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148</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1462</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ROUND(J89,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ROUND((SUM(BE89:BE104)),  2)</f>
        <v>0</v>
      </c>
      <c r="G35" s="36"/>
      <c r="H35" s="36"/>
      <c r="I35" s="155">
        <v>0.20999999999999999</v>
      </c>
      <c r="J35" s="154">
        <f>ROUND(((SUM(BE89:BE104))*I35),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ROUND((SUM(BF89:BF104)),  2)</f>
        <v>0</v>
      </c>
      <c r="G36" s="36"/>
      <c r="H36" s="36"/>
      <c r="I36" s="155">
        <v>0.14999999999999999</v>
      </c>
      <c r="J36" s="154">
        <f>ROUND(((SUM(BF89:BF104))*I36),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ROUND((SUM(BG89:BG104)),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ROUND((SUM(BH89:BH104)),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ROUND((SUM(BI89:BI104)),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2020-076-03-04 - SO-03-04 přípojka splaškové kanalizace</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J89</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J90</f>
        <v>0</v>
      </c>
      <c r="K64" s="173"/>
      <c r="L64" s="177"/>
      <c r="S64" s="9"/>
      <c r="T64" s="9"/>
      <c r="U64" s="9"/>
      <c r="V64" s="9"/>
      <c r="W64" s="9"/>
      <c r="X64" s="9"/>
      <c r="Y64" s="9"/>
      <c r="Z64" s="9"/>
      <c r="AA64" s="9"/>
      <c r="AB64" s="9"/>
      <c r="AC64" s="9"/>
      <c r="AD64" s="9"/>
      <c r="AE64" s="9"/>
    </row>
    <row r="65" s="10" customFormat="1" ht="19.92" customHeight="1">
      <c r="A65" s="10"/>
      <c r="B65" s="178"/>
      <c r="C65" s="123"/>
      <c r="D65" s="179" t="s">
        <v>1463</v>
      </c>
      <c r="E65" s="180"/>
      <c r="F65" s="180"/>
      <c r="G65" s="180"/>
      <c r="H65" s="180"/>
      <c r="I65" s="180"/>
      <c r="J65" s="181">
        <f>J91</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1436</v>
      </c>
      <c r="E66" s="180"/>
      <c r="F66" s="180"/>
      <c r="G66" s="180"/>
      <c r="H66" s="180"/>
      <c r="I66" s="180"/>
      <c r="J66" s="181">
        <f>J97</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214</v>
      </c>
      <c r="E67" s="180"/>
      <c r="F67" s="180"/>
      <c r="G67" s="180"/>
      <c r="H67" s="180"/>
      <c r="I67" s="180"/>
      <c r="J67" s="181">
        <f>J103</f>
        <v>0</v>
      </c>
      <c r="K67" s="123"/>
      <c r="L67" s="182"/>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58"/>
      <c r="J69" s="58"/>
      <c r="K69" s="58"/>
      <c r="L69" s="142"/>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60"/>
      <c r="J73" s="60"/>
      <c r="K73" s="60"/>
      <c r="L73" s="142"/>
      <c r="S73" s="36"/>
      <c r="T73" s="36"/>
      <c r="U73" s="36"/>
      <c r="V73" s="36"/>
      <c r="W73" s="36"/>
      <c r="X73" s="36"/>
      <c r="Y73" s="36"/>
      <c r="Z73" s="36"/>
      <c r="AA73" s="36"/>
      <c r="AB73" s="36"/>
      <c r="AC73" s="36"/>
      <c r="AD73" s="36"/>
      <c r="AE73" s="36"/>
    </row>
    <row r="74" s="2" customFormat="1" ht="24.96" customHeight="1">
      <c r="A74" s="36"/>
      <c r="B74" s="37"/>
      <c r="C74" s="21" t="s">
        <v>217</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2" customHeight="1">
      <c r="A76" s="36"/>
      <c r="B76" s="37"/>
      <c r="C76" s="30" t="s">
        <v>16</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167" t="str">
        <f>E7</f>
        <v>Školní sklad FLD, trafostanice</v>
      </c>
      <c r="F77" s="30"/>
      <c r="G77" s="30"/>
      <c r="H77" s="30"/>
      <c r="I77" s="38"/>
      <c r="J77" s="38"/>
      <c r="K77" s="38"/>
      <c r="L77" s="142"/>
      <c r="S77" s="36"/>
      <c r="T77" s="36"/>
      <c r="U77" s="36"/>
      <c r="V77" s="36"/>
      <c r="W77" s="36"/>
      <c r="X77" s="36"/>
      <c r="Y77" s="36"/>
      <c r="Z77" s="36"/>
      <c r="AA77" s="36"/>
      <c r="AB77" s="36"/>
      <c r="AC77" s="36"/>
      <c r="AD77" s="36"/>
      <c r="AE77" s="36"/>
    </row>
    <row r="78" s="1" customFormat="1" ht="12" customHeight="1">
      <c r="B78" s="19"/>
      <c r="C78" s="30" t="s">
        <v>201</v>
      </c>
      <c r="D78" s="20"/>
      <c r="E78" s="20"/>
      <c r="F78" s="20"/>
      <c r="G78" s="20"/>
      <c r="H78" s="20"/>
      <c r="I78" s="20"/>
      <c r="J78" s="20"/>
      <c r="K78" s="20"/>
      <c r="L78" s="18"/>
    </row>
    <row r="79" s="2" customFormat="1" ht="16.5" customHeight="1">
      <c r="A79" s="36"/>
      <c r="B79" s="37"/>
      <c r="C79" s="38"/>
      <c r="D79" s="38"/>
      <c r="E79" s="167" t="s">
        <v>1331</v>
      </c>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203</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67" t="str">
        <f>E11</f>
        <v>2020-076-03-04 - SO-03-04 přípojka splaškové kanalizace</v>
      </c>
      <c r="F81" s="38"/>
      <c r="G81" s="38"/>
      <c r="H81" s="38"/>
      <c r="I81" s="38"/>
      <c r="J81" s="38"/>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2" customHeight="1">
      <c r="A83" s="36"/>
      <c r="B83" s="37"/>
      <c r="C83" s="30" t="s">
        <v>21</v>
      </c>
      <c r="D83" s="38"/>
      <c r="E83" s="38"/>
      <c r="F83" s="25" t="str">
        <f>F14</f>
        <v>Kamýcká 1176, Praha 6</v>
      </c>
      <c r="G83" s="38"/>
      <c r="H83" s="38"/>
      <c r="I83" s="30" t="s">
        <v>23</v>
      </c>
      <c r="J83" s="70" t="str">
        <f>IF(J14="","",J14)</f>
        <v>16. 10. 2020</v>
      </c>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40.05" customHeight="1">
      <c r="A85" s="36"/>
      <c r="B85" s="37"/>
      <c r="C85" s="30" t="s">
        <v>25</v>
      </c>
      <c r="D85" s="38"/>
      <c r="E85" s="38"/>
      <c r="F85" s="25" t="str">
        <f>E17</f>
        <v>ČZU v Praze, Kamýcká 1176, Praha 6</v>
      </c>
      <c r="G85" s="38"/>
      <c r="H85" s="38"/>
      <c r="I85" s="30" t="s">
        <v>31</v>
      </c>
      <c r="J85" s="34" t="str">
        <f>E23</f>
        <v>Ing. Vladimír Čapka, Gerstnerova 5/658, Praha 7</v>
      </c>
      <c r="K85" s="38"/>
      <c r="L85" s="142"/>
      <c r="S85" s="36"/>
      <c r="T85" s="36"/>
      <c r="U85" s="36"/>
      <c r="V85" s="36"/>
      <c r="W85" s="36"/>
      <c r="X85" s="36"/>
      <c r="Y85" s="36"/>
      <c r="Z85" s="36"/>
      <c r="AA85" s="36"/>
      <c r="AB85" s="36"/>
      <c r="AC85" s="36"/>
      <c r="AD85" s="36"/>
      <c r="AE85" s="36"/>
    </row>
    <row r="86" s="2" customFormat="1" ht="25.65" customHeight="1">
      <c r="A86" s="36"/>
      <c r="B86" s="37"/>
      <c r="C86" s="30" t="s">
        <v>29</v>
      </c>
      <c r="D86" s="38"/>
      <c r="E86" s="38"/>
      <c r="F86" s="25" t="str">
        <f>IF(E20="","",E20)</f>
        <v>Vyplň údaj</v>
      </c>
      <c r="G86" s="38"/>
      <c r="H86" s="38"/>
      <c r="I86" s="30" t="s">
        <v>34</v>
      </c>
      <c r="J86" s="34" t="str">
        <f>E26</f>
        <v>Ing. Dana Mlejnková</v>
      </c>
      <c r="K86" s="38"/>
      <c r="L86" s="142"/>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11" customFormat="1" ht="29.28" customHeight="1">
      <c r="A88" s="183"/>
      <c r="B88" s="184"/>
      <c r="C88" s="185" t="s">
        <v>218</v>
      </c>
      <c r="D88" s="186" t="s">
        <v>57</v>
      </c>
      <c r="E88" s="186" t="s">
        <v>53</v>
      </c>
      <c r="F88" s="186" t="s">
        <v>54</v>
      </c>
      <c r="G88" s="186" t="s">
        <v>219</v>
      </c>
      <c r="H88" s="186" t="s">
        <v>220</v>
      </c>
      <c r="I88" s="186" t="s">
        <v>221</v>
      </c>
      <c r="J88" s="186" t="s">
        <v>208</v>
      </c>
      <c r="K88" s="187" t="s">
        <v>222</v>
      </c>
      <c r="L88" s="188"/>
      <c r="M88" s="90" t="s">
        <v>19</v>
      </c>
      <c r="N88" s="91" t="s">
        <v>42</v>
      </c>
      <c r="O88" s="91" t="s">
        <v>223</v>
      </c>
      <c r="P88" s="91" t="s">
        <v>224</v>
      </c>
      <c r="Q88" s="91" t="s">
        <v>225</v>
      </c>
      <c r="R88" s="91" t="s">
        <v>226</v>
      </c>
      <c r="S88" s="91" t="s">
        <v>227</v>
      </c>
      <c r="T88" s="92" t="s">
        <v>228</v>
      </c>
      <c r="U88" s="183"/>
      <c r="V88" s="183"/>
      <c r="W88" s="183"/>
      <c r="X88" s="183"/>
      <c r="Y88" s="183"/>
      <c r="Z88" s="183"/>
      <c r="AA88" s="183"/>
      <c r="AB88" s="183"/>
      <c r="AC88" s="183"/>
      <c r="AD88" s="183"/>
      <c r="AE88" s="183"/>
    </row>
    <row r="89" s="2" customFormat="1" ht="22.8" customHeight="1">
      <c r="A89" s="36"/>
      <c r="B89" s="37"/>
      <c r="C89" s="97" t="s">
        <v>229</v>
      </c>
      <c r="D89" s="38"/>
      <c r="E89" s="38"/>
      <c r="F89" s="38"/>
      <c r="G89" s="38"/>
      <c r="H89" s="38"/>
      <c r="I89" s="38"/>
      <c r="J89" s="189">
        <f>BK89</f>
        <v>0</v>
      </c>
      <c r="K89" s="38"/>
      <c r="L89" s="42"/>
      <c r="M89" s="93"/>
      <c r="N89" s="190"/>
      <c r="O89" s="94"/>
      <c r="P89" s="191">
        <f>P90</f>
        <v>0</v>
      </c>
      <c r="Q89" s="94"/>
      <c r="R89" s="191">
        <f>R90</f>
        <v>4.4319780000000009</v>
      </c>
      <c r="S89" s="94"/>
      <c r="T89" s="192">
        <f>T90</f>
        <v>0</v>
      </c>
      <c r="U89" s="36"/>
      <c r="V89" s="36"/>
      <c r="W89" s="36"/>
      <c r="X89" s="36"/>
      <c r="Y89" s="36"/>
      <c r="Z89" s="36"/>
      <c r="AA89" s="36"/>
      <c r="AB89" s="36"/>
      <c r="AC89" s="36"/>
      <c r="AD89" s="36"/>
      <c r="AE89" s="36"/>
      <c r="AT89" s="15" t="s">
        <v>71</v>
      </c>
      <c r="AU89" s="15" t="s">
        <v>209</v>
      </c>
      <c r="BK89" s="193">
        <f>BK90</f>
        <v>0</v>
      </c>
    </row>
    <row r="90" s="12" customFormat="1" ht="25.92" customHeight="1">
      <c r="A90" s="12"/>
      <c r="B90" s="194"/>
      <c r="C90" s="195"/>
      <c r="D90" s="196" t="s">
        <v>71</v>
      </c>
      <c r="E90" s="197" t="s">
        <v>230</v>
      </c>
      <c r="F90" s="197" t="s">
        <v>231</v>
      </c>
      <c r="G90" s="195"/>
      <c r="H90" s="195"/>
      <c r="I90" s="198"/>
      <c r="J90" s="199">
        <f>BK90</f>
        <v>0</v>
      </c>
      <c r="K90" s="195"/>
      <c r="L90" s="200"/>
      <c r="M90" s="201"/>
      <c r="N90" s="202"/>
      <c r="O90" s="202"/>
      <c r="P90" s="203">
        <f>P91+P97+P103</f>
        <v>0</v>
      </c>
      <c r="Q90" s="202"/>
      <c r="R90" s="203">
        <f>R91+R97+R103</f>
        <v>4.4319780000000009</v>
      </c>
      <c r="S90" s="202"/>
      <c r="T90" s="204">
        <f>T91+T97+T103</f>
        <v>0</v>
      </c>
      <c r="U90" s="12"/>
      <c r="V90" s="12"/>
      <c r="W90" s="12"/>
      <c r="X90" s="12"/>
      <c r="Y90" s="12"/>
      <c r="Z90" s="12"/>
      <c r="AA90" s="12"/>
      <c r="AB90" s="12"/>
      <c r="AC90" s="12"/>
      <c r="AD90" s="12"/>
      <c r="AE90" s="12"/>
      <c r="AR90" s="205" t="s">
        <v>79</v>
      </c>
      <c r="AT90" s="206" t="s">
        <v>71</v>
      </c>
      <c r="AU90" s="206" t="s">
        <v>72</v>
      </c>
      <c r="AY90" s="205" t="s">
        <v>232</v>
      </c>
      <c r="BK90" s="207">
        <f>BK91+BK97+BK103</f>
        <v>0</v>
      </c>
    </row>
    <row r="91" s="12" customFormat="1" ht="22.8" customHeight="1">
      <c r="A91" s="12"/>
      <c r="B91" s="194"/>
      <c r="C91" s="195"/>
      <c r="D91" s="196" t="s">
        <v>71</v>
      </c>
      <c r="E91" s="208" t="s">
        <v>1464</v>
      </c>
      <c r="F91" s="208" t="s">
        <v>1465</v>
      </c>
      <c r="G91" s="195"/>
      <c r="H91" s="195"/>
      <c r="I91" s="198"/>
      <c r="J91" s="209">
        <f>BK91</f>
        <v>0</v>
      </c>
      <c r="K91" s="195"/>
      <c r="L91" s="200"/>
      <c r="M91" s="201"/>
      <c r="N91" s="202"/>
      <c r="O91" s="202"/>
      <c r="P91" s="203">
        <f>SUM(P92:P96)</f>
        <v>0</v>
      </c>
      <c r="Q91" s="202"/>
      <c r="R91" s="203">
        <f>SUM(R92:R96)</f>
        <v>0</v>
      </c>
      <c r="S91" s="202"/>
      <c r="T91" s="204">
        <f>SUM(T92:T96)</f>
        <v>0</v>
      </c>
      <c r="U91" s="12"/>
      <c r="V91" s="12"/>
      <c r="W91" s="12"/>
      <c r="X91" s="12"/>
      <c r="Y91" s="12"/>
      <c r="Z91" s="12"/>
      <c r="AA91" s="12"/>
      <c r="AB91" s="12"/>
      <c r="AC91" s="12"/>
      <c r="AD91" s="12"/>
      <c r="AE91" s="12"/>
      <c r="AR91" s="205" t="s">
        <v>79</v>
      </c>
      <c r="AT91" s="206" t="s">
        <v>71</v>
      </c>
      <c r="AU91" s="206" t="s">
        <v>79</v>
      </c>
      <c r="AY91" s="205" t="s">
        <v>232</v>
      </c>
      <c r="BK91" s="207">
        <f>SUM(BK92:BK96)</f>
        <v>0</v>
      </c>
    </row>
    <row r="92" s="2" customFormat="1" ht="14.4" customHeight="1">
      <c r="A92" s="36"/>
      <c r="B92" s="37"/>
      <c r="C92" s="210" t="s">
        <v>79</v>
      </c>
      <c r="D92" s="210" t="s">
        <v>234</v>
      </c>
      <c r="E92" s="211" t="s">
        <v>1466</v>
      </c>
      <c r="F92" s="212" t="s">
        <v>1467</v>
      </c>
      <c r="G92" s="213" t="s">
        <v>243</v>
      </c>
      <c r="H92" s="214">
        <v>7.5</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1468</v>
      </c>
    </row>
    <row r="93" s="2" customFormat="1" ht="14.4" customHeight="1">
      <c r="A93" s="36"/>
      <c r="B93" s="37"/>
      <c r="C93" s="210" t="s">
        <v>81</v>
      </c>
      <c r="D93" s="210" t="s">
        <v>234</v>
      </c>
      <c r="E93" s="211" t="s">
        <v>1469</v>
      </c>
      <c r="F93" s="212" t="s">
        <v>1470</v>
      </c>
      <c r="G93" s="213" t="s">
        <v>237</v>
      </c>
      <c r="H93" s="214">
        <v>15</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1471</v>
      </c>
    </row>
    <row r="94" s="2" customFormat="1" ht="14.4" customHeight="1">
      <c r="A94" s="36"/>
      <c r="B94" s="37"/>
      <c r="C94" s="210" t="s">
        <v>245</v>
      </c>
      <c r="D94" s="210" t="s">
        <v>234</v>
      </c>
      <c r="E94" s="211" t="s">
        <v>1472</v>
      </c>
      <c r="F94" s="212" t="s">
        <v>1473</v>
      </c>
      <c r="G94" s="213" t="s">
        <v>243</v>
      </c>
      <c r="H94" s="214">
        <v>9.9000000000000004</v>
      </c>
      <c r="I94" s="215"/>
      <c r="J94" s="216">
        <f>ROUND(I94*H94,2)</f>
        <v>0</v>
      </c>
      <c r="K94" s="212" t="s">
        <v>19</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1474</v>
      </c>
    </row>
    <row r="95" s="2" customFormat="1" ht="14.4" customHeight="1">
      <c r="A95" s="36"/>
      <c r="B95" s="37"/>
      <c r="C95" s="210" t="s">
        <v>239</v>
      </c>
      <c r="D95" s="210" t="s">
        <v>234</v>
      </c>
      <c r="E95" s="211" t="s">
        <v>1475</v>
      </c>
      <c r="F95" s="212" t="s">
        <v>1476</v>
      </c>
      <c r="G95" s="213" t="s">
        <v>243</v>
      </c>
      <c r="H95" s="214">
        <v>2.5499999999999998</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1477</v>
      </c>
    </row>
    <row r="96" s="2" customFormat="1" ht="14.4" customHeight="1">
      <c r="A96" s="36"/>
      <c r="B96" s="37"/>
      <c r="C96" s="210" t="s">
        <v>252</v>
      </c>
      <c r="D96" s="210" t="s">
        <v>234</v>
      </c>
      <c r="E96" s="211" t="s">
        <v>1478</v>
      </c>
      <c r="F96" s="212" t="s">
        <v>1479</v>
      </c>
      <c r="G96" s="213" t="s">
        <v>243</v>
      </c>
      <c r="H96" s="214">
        <v>4.9500000000000002</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1480</v>
      </c>
    </row>
    <row r="97" s="12" customFormat="1" ht="22.8" customHeight="1">
      <c r="A97" s="12"/>
      <c r="B97" s="194"/>
      <c r="C97" s="195"/>
      <c r="D97" s="196" t="s">
        <v>71</v>
      </c>
      <c r="E97" s="208" t="s">
        <v>264</v>
      </c>
      <c r="F97" s="208" t="s">
        <v>1449</v>
      </c>
      <c r="G97" s="195"/>
      <c r="H97" s="195"/>
      <c r="I97" s="198"/>
      <c r="J97" s="209">
        <f>BK97</f>
        <v>0</v>
      </c>
      <c r="K97" s="195"/>
      <c r="L97" s="200"/>
      <c r="M97" s="201"/>
      <c r="N97" s="202"/>
      <c r="O97" s="202"/>
      <c r="P97" s="203">
        <f>SUM(P98:P102)</f>
        <v>0</v>
      </c>
      <c r="Q97" s="202"/>
      <c r="R97" s="203">
        <f>SUM(R98:R102)</f>
        <v>4.4319780000000009</v>
      </c>
      <c r="S97" s="202"/>
      <c r="T97" s="204">
        <f>SUM(T98:T102)</f>
        <v>0</v>
      </c>
      <c r="U97" s="12"/>
      <c r="V97" s="12"/>
      <c r="W97" s="12"/>
      <c r="X97" s="12"/>
      <c r="Y97" s="12"/>
      <c r="Z97" s="12"/>
      <c r="AA97" s="12"/>
      <c r="AB97" s="12"/>
      <c r="AC97" s="12"/>
      <c r="AD97" s="12"/>
      <c r="AE97" s="12"/>
      <c r="AR97" s="205" t="s">
        <v>79</v>
      </c>
      <c r="AT97" s="206" t="s">
        <v>71</v>
      </c>
      <c r="AU97" s="206" t="s">
        <v>79</v>
      </c>
      <c r="AY97" s="205" t="s">
        <v>232</v>
      </c>
      <c r="BK97" s="207">
        <f>SUM(BK98:BK102)</f>
        <v>0</v>
      </c>
    </row>
    <row r="98" s="2" customFormat="1" ht="14.4" customHeight="1">
      <c r="A98" s="36"/>
      <c r="B98" s="37"/>
      <c r="C98" s="210" t="s">
        <v>256</v>
      </c>
      <c r="D98" s="210" t="s">
        <v>234</v>
      </c>
      <c r="E98" s="211" t="s">
        <v>1481</v>
      </c>
      <c r="F98" s="212" t="s">
        <v>1482</v>
      </c>
      <c r="G98" s="213" t="s">
        <v>542</v>
      </c>
      <c r="H98" s="214">
        <v>18</v>
      </c>
      <c r="I98" s="215"/>
      <c r="J98" s="216">
        <f>ROUND(I98*H98,2)</f>
        <v>0</v>
      </c>
      <c r="K98" s="212" t="s">
        <v>19</v>
      </c>
      <c r="L98" s="42"/>
      <c r="M98" s="217" t="s">
        <v>19</v>
      </c>
      <c r="N98" s="218" t="s">
        <v>43</v>
      </c>
      <c r="O98" s="82"/>
      <c r="P98" s="219">
        <f>O98*H98</f>
        <v>0</v>
      </c>
      <c r="Q98" s="219">
        <v>6.0000000000000002E-06</v>
      </c>
      <c r="R98" s="219">
        <f>Q98*H98</f>
        <v>0.000108</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1483</v>
      </c>
    </row>
    <row r="99" s="2" customFormat="1" ht="14.4" customHeight="1">
      <c r="A99" s="36"/>
      <c r="B99" s="37"/>
      <c r="C99" s="223" t="s">
        <v>260</v>
      </c>
      <c r="D99" s="223" t="s">
        <v>302</v>
      </c>
      <c r="E99" s="224" t="s">
        <v>1484</v>
      </c>
      <c r="F99" s="225" t="s">
        <v>1485</v>
      </c>
      <c r="G99" s="226" t="s">
        <v>542</v>
      </c>
      <c r="H99" s="227">
        <v>18</v>
      </c>
      <c r="I99" s="228"/>
      <c r="J99" s="229">
        <f>ROUND(I99*H99,2)</f>
        <v>0</v>
      </c>
      <c r="K99" s="225" t="s">
        <v>238</v>
      </c>
      <c r="L99" s="230"/>
      <c r="M99" s="231" t="s">
        <v>19</v>
      </c>
      <c r="N99" s="232" t="s">
        <v>43</v>
      </c>
      <c r="O99" s="82"/>
      <c r="P99" s="219">
        <f>O99*H99</f>
        <v>0</v>
      </c>
      <c r="Q99" s="219">
        <v>0.0023999999999999998</v>
      </c>
      <c r="R99" s="219">
        <f>Q99*H99</f>
        <v>0.043199999999999995</v>
      </c>
      <c r="S99" s="219">
        <v>0</v>
      </c>
      <c r="T99" s="220">
        <f>S99*H99</f>
        <v>0</v>
      </c>
      <c r="U99" s="36"/>
      <c r="V99" s="36"/>
      <c r="W99" s="36"/>
      <c r="X99" s="36"/>
      <c r="Y99" s="36"/>
      <c r="Z99" s="36"/>
      <c r="AA99" s="36"/>
      <c r="AB99" s="36"/>
      <c r="AC99" s="36"/>
      <c r="AD99" s="36"/>
      <c r="AE99" s="36"/>
      <c r="AR99" s="221" t="s">
        <v>264</v>
      </c>
      <c r="AT99" s="221" t="s">
        <v>302</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1486</v>
      </c>
    </row>
    <row r="100" s="2" customFormat="1" ht="24.15" customHeight="1">
      <c r="A100" s="36"/>
      <c r="B100" s="37"/>
      <c r="C100" s="210" t="s">
        <v>264</v>
      </c>
      <c r="D100" s="210" t="s">
        <v>234</v>
      </c>
      <c r="E100" s="211" t="s">
        <v>1487</v>
      </c>
      <c r="F100" s="212" t="s">
        <v>1488</v>
      </c>
      <c r="G100" s="213" t="s">
        <v>580</v>
      </c>
      <c r="H100" s="214">
        <v>1</v>
      </c>
      <c r="I100" s="215"/>
      <c r="J100" s="216">
        <f>ROUND(I100*H100,2)</f>
        <v>0</v>
      </c>
      <c r="K100" s="212" t="s">
        <v>19</v>
      </c>
      <c r="L100" s="42"/>
      <c r="M100" s="217" t="s">
        <v>19</v>
      </c>
      <c r="N100" s="218" t="s">
        <v>43</v>
      </c>
      <c r="O100" s="82"/>
      <c r="P100" s="219">
        <f>O100*H100</f>
        <v>0</v>
      </c>
      <c r="Q100" s="219">
        <v>2.7886700000000002</v>
      </c>
      <c r="R100" s="219">
        <f>Q100*H100</f>
        <v>2.7886700000000002</v>
      </c>
      <c r="S100" s="219">
        <v>0</v>
      </c>
      <c r="T100" s="220">
        <f>S100*H100</f>
        <v>0</v>
      </c>
      <c r="U100" s="36"/>
      <c r="V100" s="36"/>
      <c r="W100" s="36"/>
      <c r="X100" s="36"/>
      <c r="Y100" s="36"/>
      <c r="Z100" s="36"/>
      <c r="AA100" s="36"/>
      <c r="AB100" s="36"/>
      <c r="AC100" s="36"/>
      <c r="AD100" s="36"/>
      <c r="AE100" s="36"/>
      <c r="AR100" s="221" t="s">
        <v>239</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1489</v>
      </c>
    </row>
    <row r="101" s="2" customFormat="1" ht="14.4" customHeight="1">
      <c r="A101" s="36"/>
      <c r="B101" s="37"/>
      <c r="C101" s="223" t="s">
        <v>268</v>
      </c>
      <c r="D101" s="223" t="s">
        <v>302</v>
      </c>
      <c r="E101" s="224" t="s">
        <v>1490</v>
      </c>
      <c r="F101" s="225" t="s">
        <v>1491</v>
      </c>
      <c r="G101" s="226" t="s">
        <v>638</v>
      </c>
      <c r="H101" s="227">
        <v>1</v>
      </c>
      <c r="I101" s="228"/>
      <c r="J101" s="229">
        <f>ROUND(I101*H101,2)</f>
        <v>0</v>
      </c>
      <c r="K101" s="225" t="s">
        <v>19</v>
      </c>
      <c r="L101" s="230"/>
      <c r="M101" s="231" t="s">
        <v>19</v>
      </c>
      <c r="N101" s="232" t="s">
        <v>43</v>
      </c>
      <c r="O101" s="82"/>
      <c r="P101" s="219">
        <f>O101*H101</f>
        <v>0</v>
      </c>
      <c r="Q101" s="219">
        <v>1.6000000000000001</v>
      </c>
      <c r="R101" s="219">
        <f>Q101*H101</f>
        <v>1.6000000000000001</v>
      </c>
      <c r="S101" s="219">
        <v>0</v>
      </c>
      <c r="T101" s="220">
        <f>S101*H101</f>
        <v>0</v>
      </c>
      <c r="U101" s="36"/>
      <c r="V101" s="36"/>
      <c r="W101" s="36"/>
      <c r="X101" s="36"/>
      <c r="Y101" s="36"/>
      <c r="Z101" s="36"/>
      <c r="AA101" s="36"/>
      <c r="AB101" s="36"/>
      <c r="AC101" s="36"/>
      <c r="AD101" s="36"/>
      <c r="AE101" s="36"/>
      <c r="AR101" s="221" t="s">
        <v>264</v>
      </c>
      <c r="AT101" s="221" t="s">
        <v>302</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1492</v>
      </c>
    </row>
    <row r="102" s="2" customFormat="1" ht="14.4" customHeight="1">
      <c r="A102" s="36"/>
      <c r="B102" s="37"/>
      <c r="C102" s="210" t="s">
        <v>272</v>
      </c>
      <c r="D102" s="210" t="s">
        <v>234</v>
      </c>
      <c r="E102" s="211" t="s">
        <v>1493</v>
      </c>
      <c r="F102" s="212" t="s">
        <v>1494</v>
      </c>
      <c r="G102" s="213" t="s">
        <v>638</v>
      </c>
      <c r="H102" s="214">
        <v>1</v>
      </c>
      <c r="I102" s="215"/>
      <c r="J102" s="216">
        <f>ROUND(I102*H102,2)</f>
        <v>0</v>
      </c>
      <c r="K102" s="212" t="s">
        <v>19</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239</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1495</v>
      </c>
    </row>
    <row r="103" s="12" customFormat="1" ht="22.8" customHeight="1">
      <c r="A103" s="12"/>
      <c r="B103" s="194"/>
      <c r="C103" s="195"/>
      <c r="D103" s="196" t="s">
        <v>71</v>
      </c>
      <c r="E103" s="208" t="s">
        <v>362</v>
      </c>
      <c r="F103" s="208" t="s">
        <v>363</v>
      </c>
      <c r="G103" s="195"/>
      <c r="H103" s="195"/>
      <c r="I103" s="198"/>
      <c r="J103" s="209">
        <f>BK103</f>
        <v>0</v>
      </c>
      <c r="K103" s="195"/>
      <c r="L103" s="200"/>
      <c r="M103" s="201"/>
      <c r="N103" s="202"/>
      <c r="O103" s="202"/>
      <c r="P103" s="203">
        <f>P104</f>
        <v>0</v>
      </c>
      <c r="Q103" s="202"/>
      <c r="R103" s="203">
        <f>R104</f>
        <v>0</v>
      </c>
      <c r="S103" s="202"/>
      <c r="T103" s="204">
        <f>T104</f>
        <v>0</v>
      </c>
      <c r="U103" s="12"/>
      <c r="V103" s="12"/>
      <c r="W103" s="12"/>
      <c r="X103" s="12"/>
      <c r="Y103" s="12"/>
      <c r="Z103" s="12"/>
      <c r="AA103" s="12"/>
      <c r="AB103" s="12"/>
      <c r="AC103" s="12"/>
      <c r="AD103" s="12"/>
      <c r="AE103" s="12"/>
      <c r="AR103" s="205" t="s">
        <v>79</v>
      </c>
      <c r="AT103" s="206" t="s">
        <v>71</v>
      </c>
      <c r="AU103" s="206" t="s">
        <v>79</v>
      </c>
      <c r="AY103" s="205" t="s">
        <v>232</v>
      </c>
      <c r="BK103" s="207">
        <f>BK104</f>
        <v>0</v>
      </c>
    </row>
    <row r="104" s="2" customFormat="1" ht="24.15" customHeight="1">
      <c r="A104" s="36"/>
      <c r="B104" s="37"/>
      <c r="C104" s="210" t="s">
        <v>276</v>
      </c>
      <c r="D104" s="210" t="s">
        <v>234</v>
      </c>
      <c r="E104" s="211" t="s">
        <v>1459</v>
      </c>
      <c r="F104" s="212" t="s">
        <v>1460</v>
      </c>
      <c r="G104" s="213" t="s">
        <v>287</v>
      </c>
      <c r="H104" s="214">
        <v>4.4320000000000004</v>
      </c>
      <c r="I104" s="215"/>
      <c r="J104" s="216">
        <f>ROUND(I104*H104,2)</f>
        <v>0</v>
      </c>
      <c r="K104" s="212" t="s">
        <v>238</v>
      </c>
      <c r="L104" s="42"/>
      <c r="M104" s="233" t="s">
        <v>19</v>
      </c>
      <c r="N104" s="234" t="s">
        <v>43</v>
      </c>
      <c r="O104" s="235"/>
      <c r="P104" s="236">
        <f>O104*H104</f>
        <v>0</v>
      </c>
      <c r="Q104" s="236">
        <v>0</v>
      </c>
      <c r="R104" s="236">
        <f>Q104*H104</f>
        <v>0</v>
      </c>
      <c r="S104" s="236">
        <v>0</v>
      </c>
      <c r="T104" s="237">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1496</v>
      </c>
    </row>
    <row r="105" s="2" customFormat="1" ht="6.96" customHeight="1">
      <c r="A105" s="36"/>
      <c r="B105" s="57"/>
      <c r="C105" s="58"/>
      <c r="D105" s="58"/>
      <c r="E105" s="58"/>
      <c r="F105" s="58"/>
      <c r="G105" s="58"/>
      <c r="H105" s="58"/>
      <c r="I105" s="58"/>
      <c r="J105" s="58"/>
      <c r="K105" s="58"/>
      <c r="L105" s="42"/>
      <c r="M105" s="36"/>
      <c r="O105" s="36"/>
      <c r="P105" s="36"/>
      <c r="Q105" s="36"/>
      <c r="R105" s="36"/>
      <c r="S105" s="36"/>
      <c r="T105" s="36"/>
      <c r="U105" s="36"/>
      <c r="V105" s="36"/>
      <c r="W105" s="36"/>
      <c r="X105" s="36"/>
      <c r="Y105" s="36"/>
      <c r="Z105" s="36"/>
      <c r="AA105" s="36"/>
      <c r="AB105" s="36"/>
      <c r="AC105" s="36"/>
      <c r="AD105" s="36"/>
      <c r="AE105" s="36"/>
    </row>
  </sheetData>
  <sheetProtection sheet="1" autoFilter="0" formatColumns="0" formatRows="0" objects="1" scenarios="1" spinCount="100000" saltValue="kXfCydMNER1CmouTwhiL/ZGP0tUy18pzKZv/bICCzBvQ6CelP/EvRcb6yzyob7G7yZS4Pge3yx1ncmQ3Iaf53Q==" hashValue="VmoNPyaG6f9ygMLmz5Cp+N9TeQp4K8MXJrW7Z7yez7UlpWX28HtKMewHAsXAP+qw15BGN533AT4M7j1e+LHL9w==" algorithmName="SHA-512" password="CC35"/>
  <autoFilter ref="C88:K104"/>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151</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1497</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ROUND(J87,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ROUND((SUM(BE87:BE105)),  2)</f>
        <v>0</v>
      </c>
      <c r="G35" s="36"/>
      <c r="H35" s="36"/>
      <c r="I35" s="155">
        <v>0.20999999999999999</v>
      </c>
      <c r="J35" s="154">
        <f>ROUND(((SUM(BE87:BE105))*I35),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ROUND((SUM(BF87:BF105)),  2)</f>
        <v>0</v>
      </c>
      <c r="G36" s="36"/>
      <c r="H36" s="36"/>
      <c r="I36" s="155">
        <v>0.14999999999999999</v>
      </c>
      <c r="J36" s="154">
        <f>ROUND(((SUM(BF87:BF105))*I36),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ROUND((SUM(BG87:BG105)),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ROUND((SUM(BH87:BH105)),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ROUND((SUM(BI87:BI105)),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2020-076-03-05 - SO-03-05 datová přípojka pro školní sklad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J87</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215</v>
      </c>
      <c r="E64" s="175"/>
      <c r="F64" s="175"/>
      <c r="G64" s="175"/>
      <c r="H64" s="175"/>
      <c r="I64" s="175"/>
      <c r="J64" s="176">
        <f>J88</f>
        <v>0</v>
      </c>
      <c r="K64" s="173"/>
      <c r="L64" s="177"/>
      <c r="S64" s="9"/>
      <c r="T64" s="9"/>
      <c r="U64" s="9"/>
      <c r="V64" s="9"/>
      <c r="W64" s="9"/>
      <c r="X64" s="9"/>
      <c r="Y64" s="9"/>
      <c r="Z64" s="9"/>
      <c r="AA64" s="9"/>
      <c r="AB64" s="9"/>
      <c r="AC64" s="9"/>
      <c r="AD64" s="9"/>
      <c r="AE64" s="9"/>
    </row>
    <row r="65" s="10" customFormat="1" ht="19.92" customHeight="1">
      <c r="A65" s="10"/>
      <c r="B65" s="178"/>
      <c r="C65" s="123"/>
      <c r="D65" s="179" t="s">
        <v>1498</v>
      </c>
      <c r="E65" s="180"/>
      <c r="F65" s="180"/>
      <c r="G65" s="180"/>
      <c r="H65" s="180"/>
      <c r="I65" s="180"/>
      <c r="J65" s="181">
        <f>J89</f>
        <v>0</v>
      </c>
      <c r="K65" s="123"/>
      <c r="L65" s="182"/>
      <c r="S65" s="10"/>
      <c r="T65" s="10"/>
      <c r="U65" s="10"/>
      <c r="V65" s="10"/>
      <c r="W65" s="10"/>
      <c r="X65" s="10"/>
      <c r="Y65" s="10"/>
      <c r="Z65" s="10"/>
      <c r="AA65" s="10"/>
      <c r="AB65" s="10"/>
      <c r="AC65" s="10"/>
      <c r="AD65" s="10"/>
      <c r="AE65" s="10"/>
    </row>
    <row r="66" s="2" customFormat="1" ht="21.84" customHeight="1">
      <c r="A66" s="36"/>
      <c r="B66" s="37"/>
      <c r="C66" s="38"/>
      <c r="D66" s="38"/>
      <c r="E66" s="38"/>
      <c r="F66" s="38"/>
      <c r="G66" s="38"/>
      <c r="H66" s="38"/>
      <c r="I66" s="38"/>
      <c r="J66" s="38"/>
      <c r="K66" s="38"/>
      <c r="L66" s="142"/>
      <c r="S66" s="36"/>
      <c r="T66" s="36"/>
      <c r="U66" s="36"/>
      <c r="V66" s="36"/>
      <c r="W66" s="36"/>
      <c r="X66" s="36"/>
      <c r="Y66" s="36"/>
      <c r="Z66" s="36"/>
      <c r="AA66" s="36"/>
      <c r="AB66" s="36"/>
      <c r="AC66" s="36"/>
      <c r="AD66" s="36"/>
      <c r="AE66" s="36"/>
    </row>
    <row r="67" s="2" customFormat="1" ht="6.96" customHeight="1">
      <c r="A67" s="36"/>
      <c r="B67" s="57"/>
      <c r="C67" s="58"/>
      <c r="D67" s="58"/>
      <c r="E67" s="58"/>
      <c r="F67" s="58"/>
      <c r="G67" s="58"/>
      <c r="H67" s="58"/>
      <c r="I67" s="58"/>
      <c r="J67" s="58"/>
      <c r="K67" s="58"/>
      <c r="L67" s="142"/>
      <c r="S67" s="36"/>
      <c r="T67" s="36"/>
      <c r="U67" s="36"/>
      <c r="V67" s="36"/>
      <c r="W67" s="36"/>
      <c r="X67" s="36"/>
      <c r="Y67" s="36"/>
      <c r="Z67" s="36"/>
      <c r="AA67" s="36"/>
      <c r="AB67" s="36"/>
      <c r="AC67" s="36"/>
      <c r="AD67" s="36"/>
      <c r="AE67" s="36"/>
    </row>
    <row r="71" s="2" customFormat="1" ht="6.96" customHeight="1">
      <c r="A71" s="36"/>
      <c r="B71" s="59"/>
      <c r="C71" s="60"/>
      <c r="D71" s="60"/>
      <c r="E71" s="60"/>
      <c r="F71" s="60"/>
      <c r="G71" s="60"/>
      <c r="H71" s="60"/>
      <c r="I71" s="60"/>
      <c r="J71" s="60"/>
      <c r="K71" s="60"/>
      <c r="L71" s="142"/>
      <c r="S71" s="36"/>
      <c r="T71" s="36"/>
      <c r="U71" s="36"/>
      <c r="V71" s="36"/>
      <c r="W71" s="36"/>
      <c r="X71" s="36"/>
      <c r="Y71" s="36"/>
      <c r="Z71" s="36"/>
      <c r="AA71" s="36"/>
      <c r="AB71" s="36"/>
      <c r="AC71" s="36"/>
      <c r="AD71" s="36"/>
      <c r="AE71" s="36"/>
    </row>
    <row r="72" s="2" customFormat="1" ht="24.96" customHeight="1">
      <c r="A72" s="36"/>
      <c r="B72" s="37"/>
      <c r="C72" s="21" t="s">
        <v>217</v>
      </c>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12" customHeight="1">
      <c r="A74" s="36"/>
      <c r="B74" s="37"/>
      <c r="C74" s="30" t="s">
        <v>16</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6.5" customHeight="1">
      <c r="A75" s="36"/>
      <c r="B75" s="37"/>
      <c r="C75" s="38"/>
      <c r="D75" s="38"/>
      <c r="E75" s="167" t="str">
        <f>E7</f>
        <v>Školní sklad FLD, trafostanice</v>
      </c>
      <c r="F75" s="30"/>
      <c r="G75" s="30"/>
      <c r="H75" s="30"/>
      <c r="I75" s="38"/>
      <c r="J75" s="38"/>
      <c r="K75" s="38"/>
      <c r="L75" s="142"/>
      <c r="S75" s="36"/>
      <c r="T75" s="36"/>
      <c r="U75" s="36"/>
      <c r="V75" s="36"/>
      <c r="W75" s="36"/>
      <c r="X75" s="36"/>
      <c r="Y75" s="36"/>
      <c r="Z75" s="36"/>
      <c r="AA75" s="36"/>
      <c r="AB75" s="36"/>
      <c r="AC75" s="36"/>
      <c r="AD75" s="36"/>
      <c r="AE75" s="36"/>
    </row>
    <row r="76" s="1" customFormat="1" ht="12" customHeight="1">
      <c r="B76" s="19"/>
      <c r="C76" s="30" t="s">
        <v>201</v>
      </c>
      <c r="D76" s="20"/>
      <c r="E76" s="20"/>
      <c r="F76" s="20"/>
      <c r="G76" s="20"/>
      <c r="H76" s="20"/>
      <c r="I76" s="20"/>
      <c r="J76" s="20"/>
      <c r="K76" s="20"/>
      <c r="L76" s="18"/>
    </row>
    <row r="77" s="2" customFormat="1" ht="16.5" customHeight="1">
      <c r="A77" s="36"/>
      <c r="B77" s="37"/>
      <c r="C77" s="38"/>
      <c r="D77" s="38"/>
      <c r="E77" s="167" t="s">
        <v>1331</v>
      </c>
      <c r="F77" s="38"/>
      <c r="G77" s="38"/>
      <c r="H77" s="38"/>
      <c r="I77" s="38"/>
      <c r="J77" s="38"/>
      <c r="K77" s="38"/>
      <c r="L77" s="142"/>
      <c r="S77" s="36"/>
      <c r="T77" s="36"/>
      <c r="U77" s="36"/>
      <c r="V77" s="36"/>
      <c r="W77" s="36"/>
      <c r="X77" s="36"/>
      <c r="Y77" s="36"/>
      <c r="Z77" s="36"/>
      <c r="AA77" s="36"/>
      <c r="AB77" s="36"/>
      <c r="AC77" s="36"/>
      <c r="AD77" s="36"/>
      <c r="AE77" s="36"/>
    </row>
    <row r="78" s="2" customFormat="1" ht="12" customHeight="1">
      <c r="A78" s="36"/>
      <c r="B78" s="37"/>
      <c r="C78" s="30" t="s">
        <v>203</v>
      </c>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6.5" customHeight="1">
      <c r="A79" s="36"/>
      <c r="B79" s="37"/>
      <c r="C79" s="38"/>
      <c r="D79" s="38"/>
      <c r="E79" s="67" t="str">
        <f>E11</f>
        <v xml:space="preserve">2020-076-03-05 - SO-03-05 datová přípojka pro školní sklad </v>
      </c>
      <c r="F79" s="38"/>
      <c r="G79" s="38"/>
      <c r="H79" s="38"/>
      <c r="I79" s="38"/>
      <c r="J79" s="38"/>
      <c r="K79" s="38"/>
      <c r="L79" s="14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2" customHeight="1">
      <c r="A81" s="36"/>
      <c r="B81" s="37"/>
      <c r="C81" s="30" t="s">
        <v>21</v>
      </c>
      <c r="D81" s="38"/>
      <c r="E81" s="38"/>
      <c r="F81" s="25" t="str">
        <f>F14</f>
        <v>Kamýcká 1176, Praha 6</v>
      </c>
      <c r="G81" s="38"/>
      <c r="H81" s="38"/>
      <c r="I81" s="30" t="s">
        <v>23</v>
      </c>
      <c r="J81" s="70" t="str">
        <f>IF(J14="","",J14)</f>
        <v>16. 10. 2020</v>
      </c>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40.05" customHeight="1">
      <c r="A83" s="36"/>
      <c r="B83" s="37"/>
      <c r="C83" s="30" t="s">
        <v>25</v>
      </c>
      <c r="D83" s="38"/>
      <c r="E83" s="38"/>
      <c r="F83" s="25" t="str">
        <f>E17</f>
        <v>ČZU v Praze, Kamýcká 1176, Praha 6</v>
      </c>
      <c r="G83" s="38"/>
      <c r="H83" s="38"/>
      <c r="I83" s="30" t="s">
        <v>31</v>
      </c>
      <c r="J83" s="34" t="str">
        <f>E23</f>
        <v>Ing. Vladimír Čapka, Gerstnerova 5/658, Praha 7</v>
      </c>
      <c r="K83" s="38"/>
      <c r="L83" s="142"/>
      <c r="S83" s="36"/>
      <c r="T83" s="36"/>
      <c r="U83" s="36"/>
      <c r="V83" s="36"/>
      <c r="W83" s="36"/>
      <c r="X83" s="36"/>
      <c r="Y83" s="36"/>
      <c r="Z83" s="36"/>
      <c r="AA83" s="36"/>
      <c r="AB83" s="36"/>
      <c r="AC83" s="36"/>
      <c r="AD83" s="36"/>
      <c r="AE83" s="36"/>
    </row>
    <row r="84" s="2" customFormat="1" ht="25.65" customHeight="1">
      <c r="A84" s="36"/>
      <c r="B84" s="37"/>
      <c r="C84" s="30" t="s">
        <v>29</v>
      </c>
      <c r="D84" s="38"/>
      <c r="E84" s="38"/>
      <c r="F84" s="25" t="str">
        <f>IF(E20="","",E20)</f>
        <v>Vyplň údaj</v>
      </c>
      <c r="G84" s="38"/>
      <c r="H84" s="38"/>
      <c r="I84" s="30" t="s">
        <v>34</v>
      </c>
      <c r="J84" s="34" t="str">
        <f>E26</f>
        <v>Ing. Dana Mlejnková</v>
      </c>
      <c r="K84" s="38"/>
      <c r="L84" s="142"/>
      <c r="S84" s="36"/>
      <c r="T84" s="36"/>
      <c r="U84" s="36"/>
      <c r="V84" s="36"/>
      <c r="W84" s="36"/>
      <c r="X84" s="36"/>
      <c r="Y84" s="36"/>
      <c r="Z84" s="36"/>
      <c r="AA84" s="36"/>
      <c r="AB84" s="36"/>
      <c r="AC84" s="36"/>
      <c r="AD84" s="36"/>
      <c r="AE84" s="36"/>
    </row>
    <row r="85" s="2" customFormat="1" ht="10.32" customHeight="1">
      <c r="A85" s="36"/>
      <c r="B85" s="37"/>
      <c r="C85" s="38"/>
      <c r="D85" s="38"/>
      <c r="E85" s="38"/>
      <c r="F85" s="38"/>
      <c r="G85" s="38"/>
      <c r="H85" s="38"/>
      <c r="I85" s="38"/>
      <c r="J85" s="38"/>
      <c r="K85" s="38"/>
      <c r="L85" s="142"/>
      <c r="S85" s="36"/>
      <c r="T85" s="36"/>
      <c r="U85" s="36"/>
      <c r="V85" s="36"/>
      <c r="W85" s="36"/>
      <c r="X85" s="36"/>
      <c r="Y85" s="36"/>
      <c r="Z85" s="36"/>
      <c r="AA85" s="36"/>
      <c r="AB85" s="36"/>
      <c r="AC85" s="36"/>
      <c r="AD85" s="36"/>
      <c r="AE85" s="36"/>
    </row>
    <row r="86" s="11" customFormat="1" ht="29.28" customHeight="1">
      <c r="A86" s="183"/>
      <c r="B86" s="184"/>
      <c r="C86" s="185" t="s">
        <v>218</v>
      </c>
      <c r="D86" s="186" t="s">
        <v>57</v>
      </c>
      <c r="E86" s="186" t="s">
        <v>53</v>
      </c>
      <c r="F86" s="186" t="s">
        <v>54</v>
      </c>
      <c r="G86" s="186" t="s">
        <v>219</v>
      </c>
      <c r="H86" s="186" t="s">
        <v>220</v>
      </c>
      <c r="I86" s="186" t="s">
        <v>221</v>
      </c>
      <c r="J86" s="186" t="s">
        <v>208</v>
      </c>
      <c r="K86" s="187" t="s">
        <v>222</v>
      </c>
      <c r="L86" s="188"/>
      <c r="M86" s="90" t="s">
        <v>19</v>
      </c>
      <c r="N86" s="91" t="s">
        <v>42</v>
      </c>
      <c r="O86" s="91" t="s">
        <v>223</v>
      </c>
      <c r="P86" s="91" t="s">
        <v>224</v>
      </c>
      <c r="Q86" s="91" t="s">
        <v>225</v>
      </c>
      <c r="R86" s="91" t="s">
        <v>226</v>
      </c>
      <c r="S86" s="91" t="s">
        <v>227</v>
      </c>
      <c r="T86" s="92" t="s">
        <v>228</v>
      </c>
      <c r="U86" s="183"/>
      <c r="V86" s="183"/>
      <c r="W86" s="183"/>
      <c r="X86" s="183"/>
      <c r="Y86" s="183"/>
      <c r="Z86" s="183"/>
      <c r="AA86" s="183"/>
      <c r="AB86" s="183"/>
      <c r="AC86" s="183"/>
      <c r="AD86" s="183"/>
      <c r="AE86" s="183"/>
    </row>
    <row r="87" s="2" customFormat="1" ht="22.8" customHeight="1">
      <c r="A87" s="36"/>
      <c r="B87" s="37"/>
      <c r="C87" s="97" t="s">
        <v>229</v>
      </c>
      <c r="D87" s="38"/>
      <c r="E87" s="38"/>
      <c r="F87" s="38"/>
      <c r="G87" s="38"/>
      <c r="H87" s="38"/>
      <c r="I87" s="38"/>
      <c r="J87" s="189">
        <f>BK87</f>
        <v>0</v>
      </c>
      <c r="K87" s="38"/>
      <c r="L87" s="42"/>
      <c r="M87" s="93"/>
      <c r="N87" s="190"/>
      <c r="O87" s="94"/>
      <c r="P87" s="191">
        <f>P88</f>
        <v>0</v>
      </c>
      <c r="Q87" s="94"/>
      <c r="R87" s="191">
        <f>R88</f>
        <v>0</v>
      </c>
      <c r="S87" s="94"/>
      <c r="T87" s="192">
        <f>T88</f>
        <v>0</v>
      </c>
      <c r="U87" s="36"/>
      <c r="V87" s="36"/>
      <c r="W87" s="36"/>
      <c r="X87" s="36"/>
      <c r="Y87" s="36"/>
      <c r="Z87" s="36"/>
      <c r="AA87" s="36"/>
      <c r="AB87" s="36"/>
      <c r="AC87" s="36"/>
      <c r="AD87" s="36"/>
      <c r="AE87" s="36"/>
      <c r="AT87" s="15" t="s">
        <v>71</v>
      </c>
      <c r="AU87" s="15" t="s">
        <v>209</v>
      </c>
      <c r="BK87" s="193">
        <f>BK88</f>
        <v>0</v>
      </c>
    </row>
    <row r="88" s="12" customFormat="1" ht="25.92" customHeight="1">
      <c r="A88" s="12"/>
      <c r="B88" s="194"/>
      <c r="C88" s="195"/>
      <c r="D88" s="196" t="s">
        <v>71</v>
      </c>
      <c r="E88" s="197" t="s">
        <v>368</v>
      </c>
      <c r="F88" s="197" t="s">
        <v>369</v>
      </c>
      <c r="G88" s="195"/>
      <c r="H88" s="195"/>
      <c r="I88" s="198"/>
      <c r="J88" s="199">
        <f>BK88</f>
        <v>0</v>
      </c>
      <c r="K88" s="195"/>
      <c r="L88" s="200"/>
      <c r="M88" s="201"/>
      <c r="N88" s="202"/>
      <c r="O88" s="202"/>
      <c r="P88" s="203">
        <f>P89</f>
        <v>0</v>
      </c>
      <c r="Q88" s="202"/>
      <c r="R88" s="203">
        <f>R89</f>
        <v>0</v>
      </c>
      <c r="S88" s="202"/>
      <c r="T88" s="204">
        <f>T89</f>
        <v>0</v>
      </c>
      <c r="U88" s="12"/>
      <c r="V88" s="12"/>
      <c r="W88" s="12"/>
      <c r="X88" s="12"/>
      <c r="Y88" s="12"/>
      <c r="Z88" s="12"/>
      <c r="AA88" s="12"/>
      <c r="AB88" s="12"/>
      <c r="AC88" s="12"/>
      <c r="AD88" s="12"/>
      <c r="AE88" s="12"/>
      <c r="AR88" s="205" t="s">
        <v>81</v>
      </c>
      <c r="AT88" s="206" t="s">
        <v>71</v>
      </c>
      <c r="AU88" s="206" t="s">
        <v>72</v>
      </c>
      <c r="AY88" s="205" t="s">
        <v>232</v>
      </c>
      <c r="BK88" s="207">
        <f>BK89</f>
        <v>0</v>
      </c>
    </row>
    <row r="89" s="12" customFormat="1" ht="22.8" customHeight="1">
      <c r="A89" s="12"/>
      <c r="B89" s="194"/>
      <c r="C89" s="195"/>
      <c r="D89" s="196" t="s">
        <v>71</v>
      </c>
      <c r="E89" s="208" t="s">
        <v>1499</v>
      </c>
      <c r="F89" s="208" t="s">
        <v>1500</v>
      </c>
      <c r="G89" s="195"/>
      <c r="H89" s="195"/>
      <c r="I89" s="198"/>
      <c r="J89" s="209">
        <f>BK89</f>
        <v>0</v>
      </c>
      <c r="K89" s="195"/>
      <c r="L89" s="200"/>
      <c r="M89" s="201"/>
      <c r="N89" s="202"/>
      <c r="O89" s="202"/>
      <c r="P89" s="203">
        <f>SUM(P90:P105)</f>
        <v>0</v>
      </c>
      <c r="Q89" s="202"/>
      <c r="R89" s="203">
        <f>SUM(R90:R105)</f>
        <v>0</v>
      </c>
      <c r="S89" s="202"/>
      <c r="T89" s="204">
        <f>SUM(T90:T105)</f>
        <v>0</v>
      </c>
      <c r="U89" s="12"/>
      <c r="V89" s="12"/>
      <c r="W89" s="12"/>
      <c r="X89" s="12"/>
      <c r="Y89" s="12"/>
      <c r="Z89" s="12"/>
      <c r="AA89" s="12"/>
      <c r="AB89" s="12"/>
      <c r="AC89" s="12"/>
      <c r="AD89" s="12"/>
      <c r="AE89" s="12"/>
      <c r="AR89" s="205" t="s">
        <v>81</v>
      </c>
      <c r="AT89" s="206" t="s">
        <v>71</v>
      </c>
      <c r="AU89" s="206" t="s">
        <v>79</v>
      </c>
      <c r="AY89" s="205" t="s">
        <v>232</v>
      </c>
      <c r="BK89" s="207">
        <f>SUM(BK90:BK105)</f>
        <v>0</v>
      </c>
    </row>
    <row r="90" s="2" customFormat="1" ht="14.4" customHeight="1">
      <c r="A90" s="36"/>
      <c r="B90" s="37"/>
      <c r="C90" s="210" t="s">
        <v>79</v>
      </c>
      <c r="D90" s="210" t="s">
        <v>234</v>
      </c>
      <c r="E90" s="211" t="s">
        <v>1501</v>
      </c>
      <c r="F90" s="212" t="s">
        <v>1502</v>
      </c>
      <c r="G90" s="213" t="s">
        <v>638</v>
      </c>
      <c r="H90" s="214">
        <v>2</v>
      </c>
      <c r="I90" s="215"/>
      <c r="J90" s="216">
        <f>ROUND(I90*H90,2)</f>
        <v>0</v>
      </c>
      <c r="K90" s="212" t="s">
        <v>19</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297</v>
      </c>
      <c r="AT90" s="221" t="s">
        <v>234</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297</v>
      </c>
      <c r="BM90" s="221" t="s">
        <v>1503</v>
      </c>
    </row>
    <row r="91" s="2" customFormat="1" ht="24.15" customHeight="1">
      <c r="A91" s="36"/>
      <c r="B91" s="37"/>
      <c r="C91" s="210" t="s">
        <v>81</v>
      </c>
      <c r="D91" s="210" t="s">
        <v>234</v>
      </c>
      <c r="E91" s="211" t="s">
        <v>1504</v>
      </c>
      <c r="F91" s="212" t="s">
        <v>1505</v>
      </c>
      <c r="G91" s="213" t="s">
        <v>638</v>
      </c>
      <c r="H91" s="214">
        <v>2</v>
      </c>
      <c r="I91" s="215"/>
      <c r="J91" s="216">
        <f>ROUND(I91*H91,2)</f>
        <v>0</v>
      </c>
      <c r="K91" s="212" t="s">
        <v>19</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297</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1506</v>
      </c>
    </row>
    <row r="92" s="2" customFormat="1" ht="14.4" customHeight="1">
      <c r="A92" s="36"/>
      <c r="B92" s="37"/>
      <c r="C92" s="210" t="s">
        <v>245</v>
      </c>
      <c r="D92" s="210" t="s">
        <v>234</v>
      </c>
      <c r="E92" s="211" t="s">
        <v>1507</v>
      </c>
      <c r="F92" s="212" t="s">
        <v>1508</v>
      </c>
      <c r="G92" s="213" t="s">
        <v>638</v>
      </c>
      <c r="H92" s="214">
        <v>48</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297</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1509</v>
      </c>
    </row>
    <row r="93" s="2" customFormat="1" ht="14.4" customHeight="1">
      <c r="A93" s="36"/>
      <c r="B93" s="37"/>
      <c r="C93" s="210" t="s">
        <v>239</v>
      </c>
      <c r="D93" s="210" t="s">
        <v>234</v>
      </c>
      <c r="E93" s="211" t="s">
        <v>1510</v>
      </c>
      <c r="F93" s="212" t="s">
        <v>1511</v>
      </c>
      <c r="G93" s="213" t="s">
        <v>638</v>
      </c>
      <c r="H93" s="214">
        <v>48</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297</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1512</v>
      </c>
    </row>
    <row r="94" s="2" customFormat="1" ht="24.15" customHeight="1">
      <c r="A94" s="36"/>
      <c r="B94" s="37"/>
      <c r="C94" s="210" t="s">
        <v>252</v>
      </c>
      <c r="D94" s="210" t="s">
        <v>234</v>
      </c>
      <c r="E94" s="211" t="s">
        <v>1513</v>
      </c>
      <c r="F94" s="212" t="s">
        <v>1514</v>
      </c>
      <c r="G94" s="213" t="s">
        <v>542</v>
      </c>
      <c r="H94" s="214">
        <v>170</v>
      </c>
      <c r="I94" s="215"/>
      <c r="J94" s="216">
        <f>ROUND(I94*H94,2)</f>
        <v>0</v>
      </c>
      <c r="K94" s="212" t="s">
        <v>19</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297</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1515</v>
      </c>
    </row>
    <row r="95" s="2" customFormat="1" ht="14.4" customHeight="1">
      <c r="A95" s="36"/>
      <c r="B95" s="37"/>
      <c r="C95" s="210" t="s">
        <v>256</v>
      </c>
      <c r="D95" s="210" t="s">
        <v>234</v>
      </c>
      <c r="E95" s="211" t="s">
        <v>1516</v>
      </c>
      <c r="F95" s="212" t="s">
        <v>1517</v>
      </c>
      <c r="G95" s="213" t="s">
        <v>542</v>
      </c>
      <c r="H95" s="214">
        <v>42</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297</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1518</v>
      </c>
    </row>
    <row r="96" s="2" customFormat="1" ht="24.15" customHeight="1">
      <c r="A96" s="36"/>
      <c r="B96" s="37"/>
      <c r="C96" s="210" t="s">
        <v>260</v>
      </c>
      <c r="D96" s="210" t="s">
        <v>234</v>
      </c>
      <c r="E96" s="211" t="s">
        <v>1519</v>
      </c>
      <c r="F96" s="212" t="s">
        <v>1520</v>
      </c>
      <c r="G96" s="213" t="s">
        <v>542</v>
      </c>
      <c r="H96" s="214">
        <v>42</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1521</v>
      </c>
    </row>
    <row r="97" s="2" customFormat="1" ht="14.4" customHeight="1">
      <c r="A97" s="36"/>
      <c r="B97" s="37"/>
      <c r="C97" s="210" t="s">
        <v>264</v>
      </c>
      <c r="D97" s="210" t="s">
        <v>234</v>
      </c>
      <c r="E97" s="211" t="s">
        <v>1522</v>
      </c>
      <c r="F97" s="212" t="s">
        <v>1523</v>
      </c>
      <c r="G97" s="213" t="s">
        <v>542</v>
      </c>
      <c r="H97" s="214">
        <v>100</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1524</v>
      </c>
    </row>
    <row r="98" s="2" customFormat="1" ht="14.4" customHeight="1">
      <c r="A98" s="36"/>
      <c r="B98" s="37"/>
      <c r="C98" s="210" t="s">
        <v>268</v>
      </c>
      <c r="D98" s="210" t="s">
        <v>234</v>
      </c>
      <c r="E98" s="211" t="s">
        <v>1525</v>
      </c>
      <c r="F98" s="212" t="s">
        <v>1526</v>
      </c>
      <c r="G98" s="213" t="s">
        <v>542</v>
      </c>
      <c r="H98" s="214">
        <v>100</v>
      </c>
      <c r="I98" s="215"/>
      <c r="J98" s="216">
        <f>ROUND(I98*H98,2)</f>
        <v>0</v>
      </c>
      <c r="K98" s="212" t="s">
        <v>19</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297</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1527</v>
      </c>
    </row>
    <row r="99" s="2" customFormat="1" ht="14.4" customHeight="1">
      <c r="A99" s="36"/>
      <c r="B99" s="37"/>
      <c r="C99" s="210" t="s">
        <v>272</v>
      </c>
      <c r="D99" s="210" t="s">
        <v>234</v>
      </c>
      <c r="E99" s="211" t="s">
        <v>1528</v>
      </c>
      <c r="F99" s="212" t="s">
        <v>1529</v>
      </c>
      <c r="G99" s="213" t="s">
        <v>638</v>
      </c>
      <c r="H99" s="214">
        <v>4</v>
      </c>
      <c r="I99" s="215"/>
      <c r="J99" s="216">
        <f>ROUND(I99*H99,2)</f>
        <v>0</v>
      </c>
      <c r="K99" s="212" t="s">
        <v>19</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297</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1530</v>
      </c>
    </row>
    <row r="100" s="2" customFormat="1" ht="14.4" customHeight="1">
      <c r="A100" s="36"/>
      <c r="B100" s="37"/>
      <c r="C100" s="210" t="s">
        <v>276</v>
      </c>
      <c r="D100" s="210" t="s">
        <v>234</v>
      </c>
      <c r="E100" s="211" t="s">
        <v>1531</v>
      </c>
      <c r="F100" s="212" t="s">
        <v>1532</v>
      </c>
      <c r="G100" s="213" t="s">
        <v>638</v>
      </c>
      <c r="H100" s="214">
        <v>8</v>
      </c>
      <c r="I100" s="215"/>
      <c r="J100" s="216">
        <f>ROUND(I100*H100,2)</f>
        <v>0</v>
      </c>
      <c r="K100" s="212" t="s">
        <v>19</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297</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1533</v>
      </c>
    </row>
    <row r="101" s="2" customFormat="1" ht="24.15" customHeight="1">
      <c r="A101" s="36"/>
      <c r="B101" s="37"/>
      <c r="C101" s="210" t="s">
        <v>280</v>
      </c>
      <c r="D101" s="210" t="s">
        <v>234</v>
      </c>
      <c r="E101" s="211" t="s">
        <v>1534</v>
      </c>
      <c r="F101" s="212" t="s">
        <v>1535</v>
      </c>
      <c r="G101" s="213" t="s">
        <v>638</v>
      </c>
      <c r="H101" s="214">
        <v>24</v>
      </c>
      <c r="I101" s="215"/>
      <c r="J101" s="216">
        <f>ROUND(I101*H101,2)</f>
        <v>0</v>
      </c>
      <c r="K101" s="212" t="s">
        <v>19</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297</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1536</v>
      </c>
    </row>
    <row r="102" s="2" customFormat="1" ht="37.8" customHeight="1">
      <c r="A102" s="36"/>
      <c r="B102" s="37"/>
      <c r="C102" s="210" t="s">
        <v>284</v>
      </c>
      <c r="D102" s="210" t="s">
        <v>234</v>
      </c>
      <c r="E102" s="211" t="s">
        <v>1537</v>
      </c>
      <c r="F102" s="212" t="s">
        <v>1538</v>
      </c>
      <c r="G102" s="213" t="s">
        <v>638</v>
      </c>
      <c r="H102" s="214">
        <v>1</v>
      </c>
      <c r="I102" s="215"/>
      <c r="J102" s="216">
        <f>ROUND(I102*H102,2)</f>
        <v>0</v>
      </c>
      <c r="K102" s="212" t="s">
        <v>19</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1539</v>
      </c>
    </row>
    <row r="103" s="2" customFormat="1" ht="37.8" customHeight="1">
      <c r="A103" s="36"/>
      <c r="B103" s="37"/>
      <c r="C103" s="210" t="s">
        <v>289</v>
      </c>
      <c r="D103" s="210" t="s">
        <v>234</v>
      </c>
      <c r="E103" s="211" t="s">
        <v>1540</v>
      </c>
      <c r="F103" s="212" t="s">
        <v>1541</v>
      </c>
      <c r="G103" s="213" t="s">
        <v>638</v>
      </c>
      <c r="H103" s="214">
        <v>1</v>
      </c>
      <c r="I103" s="215"/>
      <c r="J103" s="216">
        <f>ROUND(I103*H103,2)</f>
        <v>0</v>
      </c>
      <c r="K103" s="212" t="s">
        <v>19</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297</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1542</v>
      </c>
    </row>
    <row r="104" s="2" customFormat="1" ht="14.4" customHeight="1">
      <c r="A104" s="36"/>
      <c r="B104" s="37"/>
      <c r="C104" s="210" t="s">
        <v>8</v>
      </c>
      <c r="D104" s="210" t="s">
        <v>234</v>
      </c>
      <c r="E104" s="211" t="s">
        <v>1543</v>
      </c>
      <c r="F104" s="212" t="s">
        <v>1544</v>
      </c>
      <c r="G104" s="213" t="s">
        <v>638</v>
      </c>
      <c r="H104" s="214">
        <v>1</v>
      </c>
      <c r="I104" s="215"/>
      <c r="J104" s="216">
        <f>ROUND(I104*H104,2)</f>
        <v>0</v>
      </c>
      <c r="K104" s="212" t="s">
        <v>19</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1545</v>
      </c>
    </row>
    <row r="105" s="2" customFormat="1" ht="14.4" customHeight="1">
      <c r="A105" s="36"/>
      <c r="B105" s="37"/>
      <c r="C105" s="210" t="s">
        <v>297</v>
      </c>
      <c r="D105" s="210" t="s">
        <v>234</v>
      </c>
      <c r="E105" s="211" t="s">
        <v>1546</v>
      </c>
      <c r="F105" s="212" t="s">
        <v>1547</v>
      </c>
      <c r="G105" s="213" t="s">
        <v>638</v>
      </c>
      <c r="H105" s="214">
        <v>1</v>
      </c>
      <c r="I105" s="215"/>
      <c r="J105" s="216">
        <f>ROUND(I105*H105,2)</f>
        <v>0</v>
      </c>
      <c r="K105" s="212" t="s">
        <v>19</v>
      </c>
      <c r="L105" s="42"/>
      <c r="M105" s="233" t="s">
        <v>19</v>
      </c>
      <c r="N105" s="234" t="s">
        <v>43</v>
      </c>
      <c r="O105" s="235"/>
      <c r="P105" s="236">
        <f>O105*H105</f>
        <v>0</v>
      </c>
      <c r="Q105" s="236">
        <v>0</v>
      </c>
      <c r="R105" s="236">
        <f>Q105*H105</f>
        <v>0</v>
      </c>
      <c r="S105" s="236">
        <v>0</v>
      </c>
      <c r="T105" s="237">
        <f>S105*H105</f>
        <v>0</v>
      </c>
      <c r="U105" s="36"/>
      <c r="V105" s="36"/>
      <c r="W105" s="36"/>
      <c r="X105" s="36"/>
      <c r="Y105" s="36"/>
      <c r="Z105" s="36"/>
      <c r="AA105" s="36"/>
      <c r="AB105" s="36"/>
      <c r="AC105" s="36"/>
      <c r="AD105" s="36"/>
      <c r="AE105" s="36"/>
      <c r="AR105" s="221" t="s">
        <v>297</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1548</v>
      </c>
    </row>
    <row r="106" s="2" customFormat="1" ht="6.96" customHeight="1">
      <c r="A106" s="36"/>
      <c r="B106" s="57"/>
      <c r="C106" s="58"/>
      <c r="D106" s="58"/>
      <c r="E106" s="58"/>
      <c r="F106" s="58"/>
      <c r="G106" s="58"/>
      <c r="H106" s="58"/>
      <c r="I106" s="58"/>
      <c r="J106" s="58"/>
      <c r="K106" s="58"/>
      <c r="L106" s="42"/>
      <c r="M106" s="36"/>
      <c r="O106" s="36"/>
      <c r="P106" s="36"/>
      <c r="Q106" s="36"/>
      <c r="R106" s="36"/>
      <c r="S106" s="36"/>
      <c r="T106" s="36"/>
      <c r="U106" s="36"/>
      <c r="V106" s="36"/>
      <c r="W106" s="36"/>
      <c r="X106" s="36"/>
      <c r="Y106" s="36"/>
      <c r="Z106" s="36"/>
      <c r="AA106" s="36"/>
      <c r="AB106" s="36"/>
      <c r="AC106" s="36"/>
      <c r="AD106" s="36"/>
      <c r="AE106" s="36"/>
    </row>
  </sheetData>
  <sheetProtection sheet="1" autoFilter="0" formatColumns="0" formatRows="0" objects="1" scenarios="1" spinCount="100000" saltValue="w1tbq+vgTQH7m8MlPHx9O8FJCIr+REh1d4XkuuaoPYtl4UlS4sBnW66XBkhI+oVfAZGeLu+nJFtG4dX3rfdKCA==" hashValue="4DwGcSa0feluXOUa7lzfJux+epFUpetP/EGT8dz4ompqzTLd2f1JSYqzxuu/ZKGdxwnlMwuuJE4o3jBHY0nylQ==" algorithmName="SHA-512" password="CC35"/>
  <autoFilter ref="C86:K10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154</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1549</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ROUND(J89,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ROUND((SUM(BE89:BE104)),  2)</f>
        <v>0</v>
      </c>
      <c r="G35" s="36"/>
      <c r="H35" s="36"/>
      <c r="I35" s="155">
        <v>0.20999999999999999</v>
      </c>
      <c r="J35" s="154">
        <f>ROUND(((SUM(BE89:BE104))*I35),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ROUND((SUM(BF89:BF104)),  2)</f>
        <v>0</v>
      </c>
      <c r="G36" s="36"/>
      <c r="H36" s="36"/>
      <c r="I36" s="155">
        <v>0.14999999999999999</v>
      </c>
      <c r="J36" s="154">
        <f>ROUND(((SUM(BF89:BF104))*I36),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ROUND((SUM(BG89:BG104)),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ROUND((SUM(BH89:BH104)),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ROUND((SUM(BI89:BI104)),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2020-076-03-06 - SO-03-06 přípojka dešťové kanalizace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J89</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J90</f>
        <v>0</v>
      </c>
      <c r="K64" s="173"/>
      <c r="L64" s="177"/>
      <c r="S64" s="9"/>
      <c r="T64" s="9"/>
      <c r="U64" s="9"/>
      <c r="V64" s="9"/>
      <c r="W64" s="9"/>
      <c r="X64" s="9"/>
      <c r="Y64" s="9"/>
      <c r="Z64" s="9"/>
      <c r="AA64" s="9"/>
      <c r="AB64" s="9"/>
      <c r="AC64" s="9"/>
      <c r="AD64" s="9"/>
      <c r="AE64" s="9"/>
    </row>
    <row r="65" s="10" customFormat="1" ht="19.92" customHeight="1">
      <c r="A65" s="10"/>
      <c r="B65" s="178"/>
      <c r="C65" s="123"/>
      <c r="D65" s="179" t="s">
        <v>1550</v>
      </c>
      <c r="E65" s="180"/>
      <c r="F65" s="180"/>
      <c r="G65" s="180"/>
      <c r="H65" s="180"/>
      <c r="I65" s="180"/>
      <c r="J65" s="181">
        <f>J91</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1436</v>
      </c>
      <c r="E66" s="180"/>
      <c r="F66" s="180"/>
      <c r="G66" s="180"/>
      <c r="H66" s="180"/>
      <c r="I66" s="180"/>
      <c r="J66" s="181">
        <f>J94</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214</v>
      </c>
      <c r="E67" s="180"/>
      <c r="F67" s="180"/>
      <c r="G67" s="180"/>
      <c r="H67" s="180"/>
      <c r="I67" s="180"/>
      <c r="J67" s="181">
        <f>J103</f>
        <v>0</v>
      </c>
      <c r="K67" s="123"/>
      <c r="L67" s="182"/>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58"/>
      <c r="J69" s="58"/>
      <c r="K69" s="58"/>
      <c r="L69" s="142"/>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60"/>
      <c r="J73" s="60"/>
      <c r="K73" s="60"/>
      <c r="L73" s="142"/>
      <c r="S73" s="36"/>
      <c r="T73" s="36"/>
      <c r="U73" s="36"/>
      <c r="V73" s="36"/>
      <c r="W73" s="36"/>
      <c r="X73" s="36"/>
      <c r="Y73" s="36"/>
      <c r="Z73" s="36"/>
      <c r="AA73" s="36"/>
      <c r="AB73" s="36"/>
      <c r="AC73" s="36"/>
      <c r="AD73" s="36"/>
      <c r="AE73" s="36"/>
    </row>
    <row r="74" s="2" customFormat="1" ht="24.96" customHeight="1">
      <c r="A74" s="36"/>
      <c r="B74" s="37"/>
      <c r="C74" s="21" t="s">
        <v>217</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2" customHeight="1">
      <c r="A76" s="36"/>
      <c r="B76" s="37"/>
      <c r="C76" s="30" t="s">
        <v>16</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167" t="str">
        <f>E7</f>
        <v>Školní sklad FLD, trafostanice</v>
      </c>
      <c r="F77" s="30"/>
      <c r="G77" s="30"/>
      <c r="H77" s="30"/>
      <c r="I77" s="38"/>
      <c r="J77" s="38"/>
      <c r="K77" s="38"/>
      <c r="L77" s="142"/>
      <c r="S77" s="36"/>
      <c r="T77" s="36"/>
      <c r="U77" s="36"/>
      <c r="V77" s="36"/>
      <c r="W77" s="36"/>
      <c r="X77" s="36"/>
      <c r="Y77" s="36"/>
      <c r="Z77" s="36"/>
      <c r="AA77" s="36"/>
      <c r="AB77" s="36"/>
      <c r="AC77" s="36"/>
      <c r="AD77" s="36"/>
      <c r="AE77" s="36"/>
    </row>
    <row r="78" s="1" customFormat="1" ht="12" customHeight="1">
      <c r="B78" s="19"/>
      <c r="C78" s="30" t="s">
        <v>201</v>
      </c>
      <c r="D78" s="20"/>
      <c r="E78" s="20"/>
      <c r="F78" s="20"/>
      <c r="G78" s="20"/>
      <c r="H78" s="20"/>
      <c r="I78" s="20"/>
      <c r="J78" s="20"/>
      <c r="K78" s="20"/>
      <c r="L78" s="18"/>
    </row>
    <row r="79" s="2" customFormat="1" ht="16.5" customHeight="1">
      <c r="A79" s="36"/>
      <c r="B79" s="37"/>
      <c r="C79" s="38"/>
      <c r="D79" s="38"/>
      <c r="E79" s="167" t="s">
        <v>1331</v>
      </c>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203</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67" t="str">
        <f>E11</f>
        <v xml:space="preserve">2020-076-03-06 - SO-03-06 přípojka dešťové kanalizace </v>
      </c>
      <c r="F81" s="38"/>
      <c r="G81" s="38"/>
      <c r="H81" s="38"/>
      <c r="I81" s="38"/>
      <c r="J81" s="38"/>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2" customHeight="1">
      <c r="A83" s="36"/>
      <c r="B83" s="37"/>
      <c r="C83" s="30" t="s">
        <v>21</v>
      </c>
      <c r="D83" s="38"/>
      <c r="E83" s="38"/>
      <c r="F83" s="25" t="str">
        <f>F14</f>
        <v>Kamýcká 1176, Praha 6</v>
      </c>
      <c r="G83" s="38"/>
      <c r="H83" s="38"/>
      <c r="I83" s="30" t="s">
        <v>23</v>
      </c>
      <c r="J83" s="70" t="str">
        <f>IF(J14="","",J14)</f>
        <v>16. 10. 2020</v>
      </c>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40.05" customHeight="1">
      <c r="A85" s="36"/>
      <c r="B85" s="37"/>
      <c r="C85" s="30" t="s">
        <v>25</v>
      </c>
      <c r="D85" s="38"/>
      <c r="E85" s="38"/>
      <c r="F85" s="25" t="str">
        <f>E17</f>
        <v>ČZU v Praze, Kamýcká 1176, Praha 6</v>
      </c>
      <c r="G85" s="38"/>
      <c r="H85" s="38"/>
      <c r="I85" s="30" t="s">
        <v>31</v>
      </c>
      <c r="J85" s="34" t="str">
        <f>E23</f>
        <v>Ing. Vladimír Čapka, Gerstnerova 5/658, Praha 7</v>
      </c>
      <c r="K85" s="38"/>
      <c r="L85" s="142"/>
      <c r="S85" s="36"/>
      <c r="T85" s="36"/>
      <c r="U85" s="36"/>
      <c r="V85" s="36"/>
      <c r="W85" s="36"/>
      <c r="X85" s="36"/>
      <c r="Y85" s="36"/>
      <c r="Z85" s="36"/>
      <c r="AA85" s="36"/>
      <c r="AB85" s="36"/>
      <c r="AC85" s="36"/>
      <c r="AD85" s="36"/>
      <c r="AE85" s="36"/>
    </row>
    <row r="86" s="2" customFormat="1" ht="25.65" customHeight="1">
      <c r="A86" s="36"/>
      <c r="B86" s="37"/>
      <c r="C86" s="30" t="s">
        <v>29</v>
      </c>
      <c r="D86" s="38"/>
      <c r="E86" s="38"/>
      <c r="F86" s="25" t="str">
        <f>IF(E20="","",E20)</f>
        <v>Vyplň údaj</v>
      </c>
      <c r="G86" s="38"/>
      <c r="H86" s="38"/>
      <c r="I86" s="30" t="s">
        <v>34</v>
      </c>
      <c r="J86" s="34" t="str">
        <f>E26</f>
        <v>Ing. Dana Mlejnková</v>
      </c>
      <c r="K86" s="38"/>
      <c r="L86" s="142"/>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11" customFormat="1" ht="29.28" customHeight="1">
      <c r="A88" s="183"/>
      <c r="B88" s="184"/>
      <c r="C88" s="185" t="s">
        <v>218</v>
      </c>
      <c r="D88" s="186" t="s">
        <v>57</v>
      </c>
      <c r="E88" s="186" t="s">
        <v>53</v>
      </c>
      <c r="F88" s="186" t="s">
        <v>54</v>
      </c>
      <c r="G88" s="186" t="s">
        <v>219</v>
      </c>
      <c r="H88" s="186" t="s">
        <v>220</v>
      </c>
      <c r="I88" s="186" t="s">
        <v>221</v>
      </c>
      <c r="J88" s="186" t="s">
        <v>208</v>
      </c>
      <c r="K88" s="187" t="s">
        <v>222</v>
      </c>
      <c r="L88" s="188"/>
      <c r="M88" s="90" t="s">
        <v>19</v>
      </c>
      <c r="N88" s="91" t="s">
        <v>42</v>
      </c>
      <c r="O88" s="91" t="s">
        <v>223</v>
      </c>
      <c r="P88" s="91" t="s">
        <v>224</v>
      </c>
      <c r="Q88" s="91" t="s">
        <v>225</v>
      </c>
      <c r="R88" s="91" t="s">
        <v>226</v>
      </c>
      <c r="S88" s="91" t="s">
        <v>227</v>
      </c>
      <c r="T88" s="92" t="s">
        <v>228</v>
      </c>
      <c r="U88" s="183"/>
      <c r="V88" s="183"/>
      <c r="W88" s="183"/>
      <c r="X88" s="183"/>
      <c r="Y88" s="183"/>
      <c r="Z88" s="183"/>
      <c r="AA88" s="183"/>
      <c r="AB88" s="183"/>
      <c r="AC88" s="183"/>
      <c r="AD88" s="183"/>
      <c r="AE88" s="183"/>
    </row>
    <row r="89" s="2" customFormat="1" ht="22.8" customHeight="1">
      <c r="A89" s="36"/>
      <c r="B89" s="37"/>
      <c r="C89" s="97" t="s">
        <v>229</v>
      </c>
      <c r="D89" s="38"/>
      <c r="E89" s="38"/>
      <c r="F89" s="38"/>
      <c r="G89" s="38"/>
      <c r="H89" s="38"/>
      <c r="I89" s="38"/>
      <c r="J89" s="189">
        <f>BK89</f>
        <v>0</v>
      </c>
      <c r="K89" s="38"/>
      <c r="L89" s="42"/>
      <c r="M89" s="93"/>
      <c r="N89" s="190"/>
      <c r="O89" s="94"/>
      <c r="P89" s="191">
        <f>P90</f>
        <v>0</v>
      </c>
      <c r="Q89" s="94"/>
      <c r="R89" s="191">
        <f>R90</f>
        <v>59.718972000000001</v>
      </c>
      <c r="S89" s="94"/>
      <c r="T89" s="192">
        <f>T90</f>
        <v>0</v>
      </c>
      <c r="U89" s="36"/>
      <c r="V89" s="36"/>
      <c r="W89" s="36"/>
      <c r="X89" s="36"/>
      <c r="Y89" s="36"/>
      <c r="Z89" s="36"/>
      <c r="AA89" s="36"/>
      <c r="AB89" s="36"/>
      <c r="AC89" s="36"/>
      <c r="AD89" s="36"/>
      <c r="AE89" s="36"/>
      <c r="AT89" s="15" t="s">
        <v>71</v>
      </c>
      <c r="AU89" s="15" t="s">
        <v>209</v>
      </c>
      <c r="BK89" s="193">
        <f>BK90</f>
        <v>0</v>
      </c>
    </row>
    <row r="90" s="12" customFormat="1" ht="25.92" customHeight="1">
      <c r="A90" s="12"/>
      <c r="B90" s="194"/>
      <c r="C90" s="195"/>
      <c r="D90" s="196" t="s">
        <v>71</v>
      </c>
      <c r="E90" s="197" t="s">
        <v>230</v>
      </c>
      <c r="F90" s="197" t="s">
        <v>231</v>
      </c>
      <c r="G90" s="195"/>
      <c r="H90" s="195"/>
      <c r="I90" s="198"/>
      <c r="J90" s="199">
        <f>BK90</f>
        <v>0</v>
      </c>
      <c r="K90" s="195"/>
      <c r="L90" s="200"/>
      <c r="M90" s="201"/>
      <c r="N90" s="202"/>
      <c r="O90" s="202"/>
      <c r="P90" s="203">
        <f>P91+P94+P103</f>
        <v>0</v>
      </c>
      <c r="Q90" s="202"/>
      <c r="R90" s="203">
        <f>R91+R94+R103</f>
        <v>59.718972000000001</v>
      </c>
      <c r="S90" s="202"/>
      <c r="T90" s="204">
        <f>T91+T94+T103</f>
        <v>0</v>
      </c>
      <c r="U90" s="12"/>
      <c r="V90" s="12"/>
      <c r="W90" s="12"/>
      <c r="X90" s="12"/>
      <c r="Y90" s="12"/>
      <c r="Z90" s="12"/>
      <c r="AA90" s="12"/>
      <c r="AB90" s="12"/>
      <c r="AC90" s="12"/>
      <c r="AD90" s="12"/>
      <c r="AE90" s="12"/>
      <c r="AR90" s="205" t="s">
        <v>79</v>
      </c>
      <c r="AT90" s="206" t="s">
        <v>71</v>
      </c>
      <c r="AU90" s="206" t="s">
        <v>72</v>
      </c>
      <c r="AY90" s="205" t="s">
        <v>232</v>
      </c>
      <c r="BK90" s="207">
        <f>BK91+BK94+BK103</f>
        <v>0</v>
      </c>
    </row>
    <row r="91" s="12" customFormat="1" ht="22.8" customHeight="1">
      <c r="A91" s="12"/>
      <c r="B91" s="194"/>
      <c r="C91" s="195"/>
      <c r="D91" s="196" t="s">
        <v>71</v>
      </c>
      <c r="E91" s="208" t="s">
        <v>1551</v>
      </c>
      <c r="F91" s="208" t="s">
        <v>1552</v>
      </c>
      <c r="G91" s="195"/>
      <c r="H91" s="195"/>
      <c r="I91" s="198"/>
      <c r="J91" s="209">
        <f>BK91</f>
        <v>0</v>
      </c>
      <c r="K91" s="195"/>
      <c r="L91" s="200"/>
      <c r="M91" s="201"/>
      <c r="N91" s="202"/>
      <c r="O91" s="202"/>
      <c r="P91" s="203">
        <f>SUM(P92:P93)</f>
        <v>0</v>
      </c>
      <c r="Q91" s="202"/>
      <c r="R91" s="203">
        <f>SUM(R92:R93)</f>
        <v>50.82</v>
      </c>
      <c r="S91" s="202"/>
      <c r="T91" s="204">
        <f>SUM(T92:T93)</f>
        <v>0</v>
      </c>
      <c r="U91" s="12"/>
      <c r="V91" s="12"/>
      <c r="W91" s="12"/>
      <c r="X91" s="12"/>
      <c r="Y91" s="12"/>
      <c r="Z91" s="12"/>
      <c r="AA91" s="12"/>
      <c r="AB91" s="12"/>
      <c r="AC91" s="12"/>
      <c r="AD91" s="12"/>
      <c r="AE91" s="12"/>
      <c r="AR91" s="205" t="s">
        <v>79</v>
      </c>
      <c r="AT91" s="206" t="s">
        <v>71</v>
      </c>
      <c r="AU91" s="206" t="s">
        <v>79</v>
      </c>
      <c r="AY91" s="205" t="s">
        <v>232</v>
      </c>
      <c r="BK91" s="207">
        <f>SUM(BK92:BK93)</f>
        <v>0</v>
      </c>
    </row>
    <row r="92" s="2" customFormat="1" ht="24.15" customHeight="1">
      <c r="A92" s="36"/>
      <c r="B92" s="37"/>
      <c r="C92" s="210" t="s">
        <v>79</v>
      </c>
      <c r="D92" s="210" t="s">
        <v>234</v>
      </c>
      <c r="E92" s="211" t="s">
        <v>1553</v>
      </c>
      <c r="F92" s="212" t="s">
        <v>1554</v>
      </c>
      <c r="G92" s="213" t="s">
        <v>243</v>
      </c>
      <c r="H92" s="214">
        <v>24.199999999999999</v>
      </c>
      <c r="I92" s="215"/>
      <c r="J92" s="216">
        <f>ROUND(I92*H92,2)</f>
        <v>0</v>
      </c>
      <c r="K92" s="212" t="s">
        <v>1555</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1556</v>
      </c>
    </row>
    <row r="93" s="2" customFormat="1" ht="14.4" customHeight="1">
      <c r="A93" s="36"/>
      <c r="B93" s="37"/>
      <c r="C93" s="223" t="s">
        <v>81</v>
      </c>
      <c r="D93" s="223" t="s">
        <v>302</v>
      </c>
      <c r="E93" s="224" t="s">
        <v>1557</v>
      </c>
      <c r="F93" s="225" t="s">
        <v>1443</v>
      </c>
      <c r="G93" s="226" t="s">
        <v>287</v>
      </c>
      <c r="H93" s="227">
        <v>50.82</v>
      </c>
      <c r="I93" s="228"/>
      <c r="J93" s="229">
        <f>ROUND(I93*H93,2)</f>
        <v>0</v>
      </c>
      <c r="K93" s="225" t="s">
        <v>1555</v>
      </c>
      <c r="L93" s="230"/>
      <c r="M93" s="231" t="s">
        <v>19</v>
      </c>
      <c r="N93" s="232" t="s">
        <v>43</v>
      </c>
      <c r="O93" s="82"/>
      <c r="P93" s="219">
        <f>O93*H93</f>
        <v>0</v>
      </c>
      <c r="Q93" s="219">
        <v>1</v>
      </c>
      <c r="R93" s="219">
        <f>Q93*H93</f>
        <v>50.82</v>
      </c>
      <c r="S93" s="219">
        <v>0</v>
      </c>
      <c r="T93" s="220">
        <f>S93*H93</f>
        <v>0</v>
      </c>
      <c r="U93" s="36"/>
      <c r="V93" s="36"/>
      <c r="W93" s="36"/>
      <c r="X93" s="36"/>
      <c r="Y93" s="36"/>
      <c r="Z93" s="36"/>
      <c r="AA93" s="36"/>
      <c r="AB93" s="36"/>
      <c r="AC93" s="36"/>
      <c r="AD93" s="36"/>
      <c r="AE93" s="36"/>
      <c r="AR93" s="221" t="s">
        <v>264</v>
      </c>
      <c r="AT93" s="221" t="s">
        <v>302</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1558</v>
      </c>
    </row>
    <row r="94" s="12" customFormat="1" ht="22.8" customHeight="1">
      <c r="A94" s="12"/>
      <c r="B94" s="194"/>
      <c r="C94" s="195"/>
      <c r="D94" s="196" t="s">
        <v>71</v>
      </c>
      <c r="E94" s="208" t="s">
        <v>264</v>
      </c>
      <c r="F94" s="208" t="s">
        <v>1449</v>
      </c>
      <c r="G94" s="195"/>
      <c r="H94" s="195"/>
      <c r="I94" s="198"/>
      <c r="J94" s="209">
        <f>BK94</f>
        <v>0</v>
      </c>
      <c r="K94" s="195"/>
      <c r="L94" s="200"/>
      <c r="M94" s="201"/>
      <c r="N94" s="202"/>
      <c r="O94" s="202"/>
      <c r="P94" s="203">
        <f>SUM(P95:P102)</f>
        <v>0</v>
      </c>
      <c r="Q94" s="202"/>
      <c r="R94" s="203">
        <f>SUM(R95:R102)</f>
        <v>8.8989720000000005</v>
      </c>
      <c r="S94" s="202"/>
      <c r="T94" s="204">
        <f>SUM(T95:T102)</f>
        <v>0</v>
      </c>
      <c r="U94" s="12"/>
      <c r="V94" s="12"/>
      <c r="W94" s="12"/>
      <c r="X94" s="12"/>
      <c r="Y94" s="12"/>
      <c r="Z94" s="12"/>
      <c r="AA94" s="12"/>
      <c r="AB94" s="12"/>
      <c r="AC94" s="12"/>
      <c r="AD94" s="12"/>
      <c r="AE94" s="12"/>
      <c r="AR94" s="205" t="s">
        <v>79</v>
      </c>
      <c r="AT94" s="206" t="s">
        <v>71</v>
      </c>
      <c r="AU94" s="206" t="s">
        <v>79</v>
      </c>
      <c r="AY94" s="205" t="s">
        <v>232</v>
      </c>
      <c r="BK94" s="207">
        <f>SUM(BK95:BK102)</f>
        <v>0</v>
      </c>
    </row>
    <row r="95" s="2" customFormat="1" ht="14.4" customHeight="1">
      <c r="A95" s="36"/>
      <c r="B95" s="37"/>
      <c r="C95" s="210" t="s">
        <v>245</v>
      </c>
      <c r="D95" s="210" t="s">
        <v>234</v>
      </c>
      <c r="E95" s="211" t="s">
        <v>1559</v>
      </c>
      <c r="F95" s="212" t="s">
        <v>1560</v>
      </c>
      <c r="G95" s="213" t="s">
        <v>542</v>
      </c>
      <c r="H95" s="214">
        <v>3</v>
      </c>
      <c r="I95" s="215"/>
      <c r="J95" s="216">
        <f>ROUND(I95*H95,2)</f>
        <v>0</v>
      </c>
      <c r="K95" s="212" t="s">
        <v>19</v>
      </c>
      <c r="L95" s="42"/>
      <c r="M95" s="217" t="s">
        <v>19</v>
      </c>
      <c r="N95" s="218" t="s">
        <v>43</v>
      </c>
      <c r="O95" s="82"/>
      <c r="P95" s="219">
        <f>O95*H95</f>
        <v>0</v>
      </c>
      <c r="Q95" s="219">
        <v>1.0000000000000001E-05</v>
      </c>
      <c r="R95" s="219">
        <f>Q95*H95</f>
        <v>3.0000000000000004E-05</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1561</v>
      </c>
    </row>
    <row r="96" s="2" customFormat="1" ht="14.4" customHeight="1">
      <c r="A96" s="36"/>
      <c r="B96" s="37"/>
      <c r="C96" s="223" t="s">
        <v>239</v>
      </c>
      <c r="D96" s="223" t="s">
        <v>302</v>
      </c>
      <c r="E96" s="224" t="s">
        <v>1562</v>
      </c>
      <c r="F96" s="225" t="s">
        <v>1563</v>
      </c>
      <c r="G96" s="226" t="s">
        <v>542</v>
      </c>
      <c r="H96" s="227">
        <v>3</v>
      </c>
      <c r="I96" s="228"/>
      <c r="J96" s="229">
        <f>ROUND(I96*H96,2)</f>
        <v>0</v>
      </c>
      <c r="K96" s="225" t="s">
        <v>1555</v>
      </c>
      <c r="L96" s="230"/>
      <c r="M96" s="231" t="s">
        <v>19</v>
      </c>
      <c r="N96" s="232" t="s">
        <v>43</v>
      </c>
      <c r="O96" s="82"/>
      <c r="P96" s="219">
        <f>O96*H96</f>
        <v>0</v>
      </c>
      <c r="Q96" s="219">
        <v>0.0018400000000000001</v>
      </c>
      <c r="R96" s="219">
        <f>Q96*H96</f>
        <v>0.0055200000000000006</v>
      </c>
      <c r="S96" s="219">
        <v>0</v>
      </c>
      <c r="T96" s="220">
        <f>S96*H96</f>
        <v>0</v>
      </c>
      <c r="U96" s="36"/>
      <c r="V96" s="36"/>
      <c r="W96" s="36"/>
      <c r="X96" s="36"/>
      <c r="Y96" s="36"/>
      <c r="Z96" s="36"/>
      <c r="AA96" s="36"/>
      <c r="AB96" s="36"/>
      <c r="AC96" s="36"/>
      <c r="AD96" s="36"/>
      <c r="AE96" s="36"/>
      <c r="AR96" s="221" t="s">
        <v>264</v>
      </c>
      <c r="AT96" s="221" t="s">
        <v>302</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1564</v>
      </c>
    </row>
    <row r="97" s="2" customFormat="1" ht="14.4" customHeight="1">
      <c r="A97" s="36"/>
      <c r="B97" s="37"/>
      <c r="C97" s="210" t="s">
        <v>252</v>
      </c>
      <c r="D97" s="210" t="s">
        <v>234</v>
      </c>
      <c r="E97" s="211" t="s">
        <v>1481</v>
      </c>
      <c r="F97" s="212" t="s">
        <v>1482</v>
      </c>
      <c r="G97" s="213" t="s">
        <v>542</v>
      </c>
      <c r="H97" s="214">
        <v>47</v>
      </c>
      <c r="I97" s="215"/>
      <c r="J97" s="216">
        <f>ROUND(I97*H97,2)</f>
        <v>0</v>
      </c>
      <c r="K97" s="212" t="s">
        <v>19</v>
      </c>
      <c r="L97" s="42"/>
      <c r="M97" s="217" t="s">
        <v>19</v>
      </c>
      <c r="N97" s="218" t="s">
        <v>43</v>
      </c>
      <c r="O97" s="82"/>
      <c r="P97" s="219">
        <f>O97*H97</f>
        <v>0</v>
      </c>
      <c r="Q97" s="219">
        <v>6.0000000000000002E-06</v>
      </c>
      <c r="R97" s="219">
        <f>Q97*H97</f>
        <v>0.00028200000000000002</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1565</v>
      </c>
    </row>
    <row r="98" s="2" customFormat="1" ht="14.4" customHeight="1">
      <c r="A98" s="36"/>
      <c r="B98" s="37"/>
      <c r="C98" s="223" t="s">
        <v>256</v>
      </c>
      <c r="D98" s="223" t="s">
        <v>302</v>
      </c>
      <c r="E98" s="224" t="s">
        <v>1484</v>
      </c>
      <c r="F98" s="225" t="s">
        <v>1566</v>
      </c>
      <c r="G98" s="226" t="s">
        <v>542</v>
      </c>
      <c r="H98" s="227">
        <v>47</v>
      </c>
      <c r="I98" s="228"/>
      <c r="J98" s="229">
        <f>ROUND(I98*H98,2)</f>
        <v>0</v>
      </c>
      <c r="K98" s="225" t="s">
        <v>1555</v>
      </c>
      <c r="L98" s="230"/>
      <c r="M98" s="231" t="s">
        <v>19</v>
      </c>
      <c r="N98" s="232" t="s">
        <v>43</v>
      </c>
      <c r="O98" s="82"/>
      <c r="P98" s="219">
        <f>O98*H98</f>
        <v>0</v>
      </c>
      <c r="Q98" s="219">
        <v>0.0023999999999999998</v>
      </c>
      <c r="R98" s="219">
        <f>Q98*H98</f>
        <v>0.11279999999999998</v>
      </c>
      <c r="S98" s="219">
        <v>0</v>
      </c>
      <c r="T98" s="220">
        <f>S98*H98</f>
        <v>0</v>
      </c>
      <c r="U98" s="36"/>
      <c r="V98" s="36"/>
      <c r="W98" s="36"/>
      <c r="X98" s="36"/>
      <c r="Y98" s="36"/>
      <c r="Z98" s="36"/>
      <c r="AA98" s="36"/>
      <c r="AB98" s="36"/>
      <c r="AC98" s="36"/>
      <c r="AD98" s="36"/>
      <c r="AE98" s="36"/>
      <c r="AR98" s="221" t="s">
        <v>264</v>
      </c>
      <c r="AT98" s="221" t="s">
        <v>302</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1567</v>
      </c>
    </row>
    <row r="99" s="2" customFormat="1" ht="24.15" customHeight="1">
      <c r="A99" s="36"/>
      <c r="B99" s="37"/>
      <c r="C99" s="210" t="s">
        <v>260</v>
      </c>
      <c r="D99" s="210" t="s">
        <v>234</v>
      </c>
      <c r="E99" s="211" t="s">
        <v>1568</v>
      </c>
      <c r="F99" s="212" t="s">
        <v>1569</v>
      </c>
      <c r="G99" s="213" t="s">
        <v>580</v>
      </c>
      <c r="H99" s="214">
        <v>2</v>
      </c>
      <c r="I99" s="215"/>
      <c r="J99" s="216">
        <f>ROUND(I99*H99,2)</f>
        <v>0</v>
      </c>
      <c r="K99" s="212" t="s">
        <v>1555</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1570</v>
      </c>
    </row>
    <row r="100" s="2" customFormat="1" ht="14.4" customHeight="1">
      <c r="A100" s="36"/>
      <c r="B100" s="37"/>
      <c r="C100" s="223" t="s">
        <v>264</v>
      </c>
      <c r="D100" s="223" t="s">
        <v>302</v>
      </c>
      <c r="E100" s="224" t="s">
        <v>1571</v>
      </c>
      <c r="F100" s="225" t="s">
        <v>1572</v>
      </c>
      <c r="G100" s="226" t="s">
        <v>580</v>
      </c>
      <c r="H100" s="227">
        <v>2</v>
      </c>
      <c r="I100" s="228"/>
      <c r="J100" s="229">
        <f>ROUND(I100*H100,2)</f>
        <v>0</v>
      </c>
      <c r="K100" s="225" t="s">
        <v>1555</v>
      </c>
      <c r="L100" s="230"/>
      <c r="M100" s="231" t="s">
        <v>19</v>
      </c>
      <c r="N100" s="232" t="s">
        <v>43</v>
      </c>
      <c r="O100" s="82"/>
      <c r="P100" s="219">
        <f>O100*H100</f>
        <v>0</v>
      </c>
      <c r="Q100" s="219">
        <v>0.0015</v>
      </c>
      <c r="R100" s="219">
        <f>Q100*H100</f>
        <v>0.0030000000000000001</v>
      </c>
      <c r="S100" s="219">
        <v>0</v>
      </c>
      <c r="T100" s="220">
        <f>S100*H100</f>
        <v>0</v>
      </c>
      <c r="U100" s="36"/>
      <c r="V100" s="36"/>
      <c r="W100" s="36"/>
      <c r="X100" s="36"/>
      <c r="Y100" s="36"/>
      <c r="Z100" s="36"/>
      <c r="AA100" s="36"/>
      <c r="AB100" s="36"/>
      <c r="AC100" s="36"/>
      <c r="AD100" s="36"/>
      <c r="AE100" s="36"/>
      <c r="AR100" s="221" t="s">
        <v>364</v>
      </c>
      <c r="AT100" s="221" t="s">
        <v>302</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1573</v>
      </c>
    </row>
    <row r="101" s="2" customFormat="1" ht="24.15" customHeight="1">
      <c r="A101" s="36"/>
      <c r="B101" s="37"/>
      <c r="C101" s="210" t="s">
        <v>268</v>
      </c>
      <c r="D101" s="210" t="s">
        <v>234</v>
      </c>
      <c r="E101" s="211" t="s">
        <v>1487</v>
      </c>
      <c r="F101" s="212" t="s">
        <v>1488</v>
      </c>
      <c r="G101" s="213" t="s">
        <v>580</v>
      </c>
      <c r="H101" s="214">
        <v>2</v>
      </c>
      <c r="I101" s="215"/>
      <c r="J101" s="216">
        <f>ROUND(I101*H101,2)</f>
        <v>0</v>
      </c>
      <c r="K101" s="212" t="s">
        <v>19</v>
      </c>
      <c r="L101" s="42"/>
      <c r="M101" s="217" t="s">
        <v>19</v>
      </c>
      <c r="N101" s="218" t="s">
        <v>43</v>
      </c>
      <c r="O101" s="82"/>
      <c r="P101" s="219">
        <f>O101*H101</f>
        <v>0</v>
      </c>
      <c r="Q101" s="219">
        <v>2.7886700000000002</v>
      </c>
      <c r="R101" s="219">
        <f>Q101*H101</f>
        <v>5.5773400000000004</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1574</v>
      </c>
    </row>
    <row r="102" s="2" customFormat="1" ht="14.4" customHeight="1">
      <c r="A102" s="36"/>
      <c r="B102" s="37"/>
      <c r="C102" s="223" t="s">
        <v>272</v>
      </c>
      <c r="D102" s="223" t="s">
        <v>302</v>
      </c>
      <c r="E102" s="224" t="s">
        <v>1490</v>
      </c>
      <c r="F102" s="225" t="s">
        <v>1491</v>
      </c>
      <c r="G102" s="226" t="s">
        <v>1575</v>
      </c>
      <c r="H102" s="227">
        <v>2</v>
      </c>
      <c r="I102" s="228"/>
      <c r="J102" s="229">
        <f>ROUND(I102*H102,2)</f>
        <v>0</v>
      </c>
      <c r="K102" s="225" t="s">
        <v>19</v>
      </c>
      <c r="L102" s="230"/>
      <c r="M102" s="231" t="s">
        <v>19</v>
      </c>
      <c r="N102" s="232" t="s">
        <v>43</v>
      </c>
      <c r="O102" s="82"/>
      <c r="P102" s="219">
        <f>O102*H102</f>
        <v>0</v>
      </c>
      <c r="Q102" s="219">
        <v>1.6000000000000001</v>
      </c>
      <c r="R102" s="219">
        <f>Q102*H102</f>
        <v>3.2000000000000002</v>
      </c>
      <c r="S102" s="219">
        <v>0</v>
      </c>
      <c r="T102" s="220">
        <f>S102*H102</f>
        <v>0</v>
      </c>
      <c r="U102" s="36"/>
      <c r="V102" s="36"/>
      <c r="W102" s="36"/>
      <c r="X102" s="36"/>
      <c r="Y102" s="36"/>
      <c r="Z102" s="36"/>
      <c r="AA102" s="36"/>
      <c r="AB102" s="36"/>
      <c r="AC102" s="36"/>
      <c r="AD102" s="36"/>
      <c r="AE102" s="36"/>
      <c r="AR102" s="221" t="s">
        <v>264</v>
      </c>
      <c r="AT102" s="221" t="s">
        <v>302</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1576</v>
      </c>
    </row>
    <row r="103" s="12" customFormat="1" ht="22.8" customHeight="1">
      <c r="A103" s="12"/>
      <c r="B103" s="194"/>
      <c r="C103" s="195"/>
      <c r="D103" s="196" t="s">
        <v>71</v>
      </c>
      <c r="E103" s="208" t="s">
        <v>362</v>
      </c>
      <c r="F103" s="208" t="s">
        <v>363</v>
      </c>
      <c r="G103" s="195"/>
      <c r="H103" s="195"/>
      <c r="I103" s="198"/>
      <c r="J103" s="209">
        <f>BK103</f>
        <v>0</v>
      </c>
      <c r="K103" s="195"/>
      <c r="L103" s="200"/>
      <c r="M103" s="201"/>
      <c r="N103" s="202"/>
      <c r="O103" s="202"/>
      <c r="P103" s="203">
        <f>P104</f>
        <v>0</v>
      </c>
      <c r="Q103" s="202"/>
      <c r="R103" s="203">
        <f>R104</f>
        <v>0</v>
      </c>
      <c r="S103" s="202"/>
      <c r="T103" s="204">
        <f>T104</f>
        <v>0</v>
      </c>
      <c r="U103" s="12"/>
      <c r="V103" s="12"/>
      <c r="W103" s="12"/>
      <c r="X103" s="12"/>
      <c r="Y103" s="12"/>
      <c r="Z103" s="12"/>
      <c r="AA103" s="12"/>
      <c r="AB103" s="12"/>
      <c r="AC103" s="12"/>
      <c r="AD103" s="12"/>
      <c r="AE103" s="12"/>
      <c r="AR103" s="205" t="s">
        <v>79</v>
      </c>
      <c r="AT103" s="206" t="s">
        <v>71</v>
      </c>
      <c r="AU103" s="206" t="s">
        <v>79</v>
      </c>
      <c r="AY103" s="205" t="s">
        <v>232</v>
      </c>
      <c r="BK103" s="207">
        <f>BK104</f>
        <v>0</v>
      </c>
    </row>
    <row r="104" s="2" customFormat="1" ht="24.15" customHeight="1">
      <c r="A104" s="36"/>
      <c r="B104" s="37"/>
      <c r="C104" s="210" t="s">
        <v>276</v>
      </c>
      <c r="D104" s="210" t="s">
        <v>234</v>
      </c>
      <c r="E104" s="211" t="s">
        <v>1459</v>
      </c>
      <c r="F104" s="212" t="s">
        <v>1460</v>
      </c>
      <c r="G104" s="213" t="s">
        <v>287</v>
      </c>
      <c r="H104" s="214">
        <v>59.716000000000001</v>
      </c>
      <c r="I104" s="215"/>
      <c r="J104" s="216">
        <f>ROUND(I104*H104,2)</f>
        <v>0</v>
      </c>
      <c r="K104" s="212" t="s">
        <v>1555</v>
      </c>
      <c r="L104" s="42"/>
      <c r="M104" s="233" t="s">
        <v>19</v>
      </c>
      <c r="N104" s="234" t="s">
        <v>43</v>
      </c>
      <c r="O104" s="235"/>
      <c r="P104" s="236">
        <f>O104*H104</f>
        <v>0</v>
      </c>
      <c r="Q104" s="236">
        <v>0</v>
      </c>
      <c r="R104" s="236">
        <f>Q104*H104</f>
        <v>0</v>
      </c>
      <c r="S104" s="236">
        <v>0</v>
      </c>
      <c r="T104" s="237">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1577</v>
      </c>
    </row>
    <row r="105" s="2" customFormat="1" ht="6.96" customHeight="1">
      <c r="A105" s="36"/>
      <c r="B105" s="57"/>
      <c r="C105" s="58"/>
      <c r="D105" s="58"/>
      <c r="E105" s="58"/>
      <c r="F105" s="58"/>
      <c r="G105" s="58"/>
      <c r="H105" s="58"/>
      <c r="I105" s="58"/>
      <c r="J105" s="58"/>
      <c r="K105" s="58"/>
      <c r="L105" s="42"/>
      <c r="M105" s="36"/>
      <c r="O105" s="36"/>
      <c r="P105" s="36"/>
      <c r="Q105" s="36"/>
      <c r="R105" s="36"/>
      <c r="S105" s="36"/>
      <c r="T105" s="36"/>
      <c r="U105" s="36"/>
      <c r="V105" s="36"/>
      <c r="W105" s="36"/>
      <c r="X105" s="36"/>
      <c r="Y105" s="36"/>
      <c r="Z105" s="36"/>
      <c r="AA105" s="36"/>
      <c r="AB105" s="36"/>
      <c r="AC105" s="36"/>
      <c r="AD105" s="36"/>
      <c r="AE105" s="36"/>
    </row>
  </sheetData>
  <sheetProtection sheet="1" autoFilter="0" formatColumns="0" formatRows="0" objects="1" scenarios="1" spinCount="100000" saltValue="g/Zrc+Pwvfsj3Y83Go2I9H+i68thhQ2ej57ABPptYtvROqgfE+Tp7mkpvrTrZrnippIHgNm01K7aXfGiA5AdnQ==" hashValue="eznb2UYPqjYFMb/vt1I9TSwheDL7NnqcLZ+6mDanWTappLvp/Vy9bs2BeE0nX0KIg34pbKHJ5N3P41pMFjU63w==" algorithmName="SHA-512" password="CC35"/>
  <autoFilter ref="C88:K104"/>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157</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1578</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ROUND(J90,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ROUND((SUM(BE90:BE119)),  2)</f>
        <v>0</v>
      </c>
      <c r="G35" s="36"/>
      <c r="H35" s="36"/>
      <c r="I35" s="155">
        <v>0.20999999999999999</v>
      </c>
      <c r="J35" s="154">
        <f>ROUND(((SUM(BE90:BE119))*I35),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ROUND((SUM(BF90:BF119)),  2)</f>
        <v>0</v>
      </c>
      <c r="G36" s="36"/>
      <c r="H36" s="36"/>
      <c r="I36" s="155">
        <v>0.14999999999999999</v>
      </c>
      <c r="J36" s="154">
        <f>ROUND(((SUM(BF90:BF119))*I36),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ROUND((SUM(BG90:BG119)),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ROUND((SUM(BH90:BH119)),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ROUND((SUM(BI90:BI119)),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2020-076-03-07 - SO-03-07 přeložka vodovodní přípojky pro závlahu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J90</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J91</f>
        <v>0</v>
      </c>
      <c r="K64" s="173"/>
      <c r="L64" s="177"/>
      <c r="S64" s="9"/>
      <c r="T64" s="9"/>
      <c r="U64" s="9"/>
      <c r="V64" s="9"/>
      <c r="W64" s="9"/>
      <c r="X64" s="9"/>
      <c r="Y64" s="9"/>
      <c r="Z64" s="9"/>
      <c r="AA64" s="9"/>
      <c r="AB64" s="9"/>
      <c r="AC64" s="9"/>
      <c r="AD64" s="9"/>
      <c r="AE64" s="9"/>
    </row>
    <row r="65" s="10" customFormat="1" ht="19.92" customHeight="1">
      <c r="A65" s="10"/>
      <c r="B65" s="178"/>
      <c r="C65" s="123"/>
      <c r="D65" s="179" t="s">
        <v>1579</v>
      </c>
      <c r="E65" s="180"/>
      <c r="F65" s="180"/>
      <c r="G65" s="180"/>
      <c r="H65" s="180"/>
      <c r="I65" s="180"/>
      <c r="J65" s="181">
        <f>J92</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1436</v>
      </c>
      <c r="E66" s="180"/>
      <c r="F66" s="180"/>
      <c r="G66" s="180"/>
      <c r="H66" s="180"/>
      <c r="I66" s="180"/>
      <c r="J66" s="181">
        <f>J108</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1580</v>
      </c>
      <c r="E67" s="180"/>
      <c r="F67" s="180"/>
      <c r="G67" s="180"/>
      <c r="H67" s="180"/>
      <c r="I67" s="180"/>
      <c r="J67" s="181">
        <f>J113</f>
        <v>0</v>
      </c>
      <c r="K67" s="123"/>
      <c r="L67" s="182"/>
      <c r="S67" s="10"/>
      <c r="T67" s="10"/>
      <c r="U67" s="10"/>
      <c r="V67" s="10"/>
      <c r="W67" s="10"/>
      <c r="X67" s="10"/>
      <c r="Y67" s="10"/>
      <c r="Z67" s="10"/>
      <c r="AA67" s="10"/>
      <c r="AB67" s="10"/>
      <c r="AC67" s="10"/>
      <c r="AD67" s="10"/>
      <c r="AE67" s="10"/>
    </row>
    <row r="68" s="10" customFormat="1" ht="19.92" customHeight="1">
      <c r="A68" s="10"/>
      <c r="B68" s="178"/>
      <c r="C68" s="123"/>
      <c r="D68" s="179" t="s">
        <v>214</v>
      </c>
      <c r="E68" s="180"/>
      <c r="F68" s="180"/>
      <c r="G68" s="180"/>
      <c r="H68" s="180"/>
      <c r="I68" s="180"/>
      <c r="J68" s="181">
        <f>J118</f>
        <v>0</v>
      </c>
      <c r="K68" s="123"/>
      <c r="L68" s="182"/>
      <c r="S68" s="10"/>
      <c r="T68" s="10"/>
      <c r="U68" s="10"/>
      <c r="V68" s="10"/>
      <c r="W68" s="10"/>
      <c r="X68" s="10"/>
      <c r="Y68" s="10"/>
      <c r="Z68" s="10"/>
      <c r="AA68" s="10"/>
      <c r="AB68" s="10"/>
      <c r="AC68" s="10"/>
      <c r="AD68" s="10"/>
      <c r="AE68" s="10"/>
    </row>
    <row r="69" s="2" customFormat="1" ht="21.84" customHeight="1">
      <c r="A69" s="36"/>
      <c r="B69" s="37"/>
      <c r="C69" s="38"/>
      <c r="D69" s="38"/>
      <c r="E69" s="38"/>
      <c r="F69" s="38"/>
      <c r="G69" s="38"/>
      <c r="H69" s="38"/>
      <c r="I69" s="38"/>
      <c r="J69" s="38"/>
      <c r="K69" s="38"/>
      <c r="L69" s="142"/>
      <c r="S69" s="36"/>
      <c r="T69" s="36"/>
      <c r="U69" s="36"/>
      <c r="V69" s="36"/>
      <c r="W69" s="36"/>
      <c r="X69" s="36"/>
      <c r="Y69" s="36"/>
      <c r="Z69" s="36"/>
      <c r="AA69" s="36"/>
      <c r="AB69" s="36"/>
      <c r="AC69" s="36"/>
      <c r="AD69" s="36"/>
      <c r="AE69" s="36"/>
    </row>
    <row r="70" s="2" customFormat="1" ht="6.96" customHeight="1">
      <c r="A70" s="36"/>
      <c r="B70" s="57"/>
      <c r="C70" s="58"/>
      <c r="D70" s="58"/>
      <c r="E70" s="58"/>
      <c r="F70" s="58"/>
      <c r="G70" s="58"/>
      <c r="H70" s="58"/>
      <c r="I70" s="58"/>
      <c r="J70" s="58"/>
      <c r="K70" s="58"/>
      <c r="L70" s="142"/>
      <c r="S70" s="36"/>
      <c r="T70" s="36"/>
      <c r="U70" s="36"/>
      <c r="V70" s="36"/>
      <c r="W70" s="36"/>
      <c r="X70" s="36"/>
      <c r="Y70" s="36"/>
      <c r="Z70" s="36"/>
      <c r="AA70" s="36"/>
      <c r="AB70" s="36"/>
      <c r="AC70" s="36"/>
      <c r="AD70" s="36"/>
      <c r="AE70" s="36"/>
    </row>
    <row r="74" s="2" customFormat="1" ht="6.96" customHeight="1">
      <c r="A74" s="36"/>
      <c r="B74" s="59"/>
      <c r="C74" s="60"/>
      <c r="D74" s="60"/>
      <c r="E74" s="60"/>
      <c r="F74" s="60"/>
      <c r="G74" s="60"/>
      <c r="H74" s="60"/>
      <c r="I74" s="60"/>
      <c r="J74" s="60"/>
      <c r="K74" s="60"/>
      <c r="L74" s="142"/>
      <c r="S74" s="36"/>
      <c r="T74" s="36"/>
      <c r="U74" s="36"/>
      <c r="V74" s="36"/>
      <c r="W74" s="36"/>
      <c r="X74" s="36"/>
      <c r="Y74" s="36"/>
      <c r="Z74" s="36"/>
      <c r="AA74" s="36"/>
      <c r="AB74" s="36"/>
      <c r="AC74" s="36"/>
      <c r="AD74" s="36"/>
      <c r="AE74" s="36"/>
    </row>
    <row r="75" s="2" customFormat="1" ht="24.96" customHeight="1">
      <c r="A75" s="36"/>
      <c r="B75" s="37"/>
      <c r="C75" s="21" t="s">
        <v>217</v>
      </c>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2" customHeight="1">
      <c r="A77" s="36"/>
      <c r="B77" s="37"/>
      <c r="C77" s="30" t="s">
        <v>16</v>
      </c>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6.5" customHeight="1">
      <c r="A78" s="36"/>
      <c r="B78" s="37"/>
      <c r="C78" s="38"/>
      <c r="D78" s="38"/>
      <c r="E78" s="167" t="str">
        <f>E7</f>
        <v>Školní sklad FLD, trafostanice</v>
      </c>
      <c r="F78" s="30"/>
      <c r="G78" s="30"/>
      <c r="H78" s="30"/>
      <c r="I78" s="38"/>
      <c r="J78" s="38"/>
      <c r="K78" s="38"/>
      <c r="L78" s="142"/>
      <c r="S78" s="36"/>
      <c r="T78" s="36"/>
      <c r="U78" s="36"/>
      <c r="V78" s="36"/>
      <c r="W78" s="36"/>
      <c r="X78" s="36"/>
      <c r="Y78" s="36"/>
      <c r="Z78" s="36"/>
      <c r="AA78" s="36"/>
      <c r="AB78" s="36"/>
      <c r="AC78" s="36"/>
      <c r="AD78" s="36"/>
      <c r="AE78" s="36"/>
    </row>
    <row r="79" s="1" customFormat="1" ht="12" customHeight="1">
      <c r="B79" s="19"/>
      <c r="C79" s="30" t="s">
        <v>201</v>
      </c>
      <c r="D79" s="20"/>
      <c r="E79" s="20"/>
      <c r="F79" s="20"/>
      <c r="G79" s="20"/>
      <c r="H79" s="20"/>
      <c r="I79" s="20"/>
      <c r="J79" s="20"/>
      <c r="K79" s="20"/>
      <c r="L79" s="18"/>
    </row>
    <row r="80" s="2" customFormat="1" ht="16.5" customHeight="1">
      <c r="A80" s="36"/>
      <c r="B80" s="37"/>
      <c r="C80" s="38"/>
      <c r="D80" s="38"/>
      <c r="E80" s="167" t="s">
        <v>1331</v>
      </c>
      <c r="F80" s="38"/>
      <c r="G80" s="38"/>
      <c r="H80" s="38"/>
      <c r="I80" s="38"/>
      <c r="J80" s="38"/>
      <c r="K80" s="38"/>
      <c r="L80" s="142"/>
      <c r="S80" s="36"/>
      <c r="T80" s="36"/>
      <c r="U80" s="36"/>
      <c r="V80" s="36"/>
      <c r="W80" s="36"/>
      <c r="X80" s="36"/>
      <c r="Y80" s="36"/>
      <c r="Z80" s="36"/>
      <c r="AA80" s="36"/>
      <c r="AB80" s="36"/>
      <c r="AC80" s="36"/>
      <c r="AD80" s="36"/>
      <c r="AE80" s="36"/>
    </row>
    <row r="81" s="2" customFormat="1" ht="12" customHeight="1">
      <c r="A81" s="36"/>
      <c r="B81" s="37"/>
      <c r="C81" s="30" t="s">
        <v>203</v>
      </c>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16.5" customHeight="1">
      <c r="A82" s="36"/>
      <c r="B82" s="37"/>
      <c r="C82" s="38"/>
      <c r="D82" s="38"/>
      <c r="E82" s="67" t="str">
        <f>E11</f>
        <v xml:space="preserve">2020-076-03-07 - SO-03-07 přeložka vodovodní přípojky pro závlahu   </v>
      </c>
      <c r="F82" s="38"/>
      <c r="G82" s="38"/>
      <c r="H82" s="38"/>
      <c r="I82" s="38"/>
      <c r="J82" s="38"/>
      <c r="K82" s="38"/>
      <c r="L82" s="142"/>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142"/>
      <c r="S83" s="36"/>
      <c r="T83" s="36"/>
      <c r="U83" s="36"/>
      <c r="V83" s="36"/>
      <c r="W83" s="36"/>
      <c r="X83" s="36"/>
      <c r="Y83" s="36"/>
      <c r="Z83" s="36"/>
      <c r="AA83" s="36"/>
      <c r="AB83" s="36"/>
      <c r="AC83" s="36"/>
      <c r="AD83" s="36"/>
      <c r="AE83" s="36"/>
    </row>
    <row r="84" s="2" customFormat="1" ht="12" customHeight="1">
      <c r="A84" s="36"/>
      <c r="B84" s="37"/>
      <c r="C84" s="30" t="s">
        <v>21</v>
      </c>
      <c r="D84" s="38"/>
      <c r="E84" s="38"/>
      <c r="F84" s="25" t="str">
        <f>F14</f>
        <v>Kamýcká 1176, Praha 6</v>
      </c>
      <c r="G84" s="38"/>
      <c r="H84" s="38"/>
      <c r="I84" s="30" t="s">
        <v>23</v>
      </c>
      <c r="J84" s="70" t="str">
        <f>IF(J14="","",J14)</f>
        <v>16. 10. 2020</v>
      </c>
      <c r="K84" s="38"/>
      <c r="L84" s="142"/>
      <c r="S84" s="36"/>
      <c r="T84" s="36"/>
      <c r="U84" s="36"/>
      <c r="V84" s="36"/>
      <c r="W84" s="36"/>
      <c r="X84" s="36"/>
      <c r="Y84" s="36"/>
      <c r="Z84" s="36"/>
      <c r="AA84" s="36"/>
      <c r="AB84" s="36"/>
      <c r="AC84" s="36"/>
      <c r="AD84" s="36"/>
      <c r="AE84" s="36"/>
    </row>
    <row r="85" s="2" customFormat="1" ht="6.96" customHeight="1">
      <c r="A85" s="36"/>
      <c r="B85" s="37"/>
      <c r="C85" s="38"/>
      <c r="D85" s="38"/>
      <c r="E85" s="38"/>
      <c r="F85" s="38"/>
      <c r="G85" s="38"/>
      <c r="H85" s="38"/>
      <c r="I85" s="38"/>
      <c r="J85" s="38"/>
      <c r="K85" s="38"/>
      <c r="L85" s="142"/>
      <c r="S85" s="36"/>
      <c r="T85" s="36"/>
      <c r="U85" s="36"/>
      <c r="V85" s="36"/>
      <c r="W85" s="36"/>
      <c r="X85" s="36"/>
      <c r="Y85" s="36"/>
      <c r="Z85" s="36"/>
      <c r="AA85" s="36"/>
      <c r="AB85" s="36"/>
      <c r="AC85" s="36"/>
      <c r="AD85" s="36"/>
      <c r="AE85" s="36"/>
    </row>
    <row r="86" s="2" customFormat="1" ht="40.05" customHeight="1">
      <c r="A86" s="36"/>
      <c r="B86" s="37"/>
      <c r="C86" s="30" t="s">
        <v>25</v>
      </c>
      <c r="D86" s="38"/>
      <c r="E86" s="38"/>
      <c r="F86" s="25" t="str">
        <f>E17</f>
        <v>ČZU v Praze, Kamýcká 1176, Praha 6</v>
      </c>
      <c r="G86" s="38"/>
      <c r="H86" s="38"/>
      <c r="I86" s="30" t="s">
        <v>31</v>
      </c>
      <c r="J86" s="34" t="str">
        <f>E23</f>
        <v>Ing. Vladimír Čapka, Gerstnerova 5/658, Praha 7</v>
      </c>
      <c r="K86" s="38"/>
      <c r="L86" s="142"/>
      <c r="S86" s="36"/>
      <c r="T86" s="36"/>
      <c r="U86" s="36"/>
      <c r="V86" s="36"/>
      <c r="W86" s="36"/>
      <c r="X86" s="36"/>
      <c r="Y86" s="36"/>
      <c r="Z86" s="36"/>
      <c r="AA86" s="36"/>
      <c r="AB86" s="36"/>
      <c r="AC86" s="36"/>
      <c r="AD86" s="36"/>
      <c r="AE86" s="36"/>
    </row>
    <row r="87" s="2" customFormat="1" ht="25.65" customHeight="1">
      <c r="A87" s="36"/>
      <c r="B87" s="37"/>
      <c r="C87" s="30" t="s">
        <v>29</v>
      </c>
      <c r="D87" s="38"/>
      <c r="E87" s="38"/>
      <c r="F87" s="25" t="str">
        <f>IF(E20="","",E20)</f>
        <v>Vyplň údaj</v>
      </c>
      <c r="G87" s="38"/>
      <c r="H87" s="38"/>
      <c r="I87" s="30" t="s">
        <v>34</v>
      </c>
      <c r="J87" s="34" t="str">
        <f>E26</f>
        <v>Ing. Dana Mlejnková</v>
      </c>
      <c r="K87" s="38"/>
      <c r="L87" s="142"/>
      <c r="S87" s="36"/>
      <c r="T87" s="36"/>
      <c r="U87" s="36"/>
      <c r="V87" s="36"/>
      <c r="W87" s="36"/>
      <c r="X87" s="36"/>
      <c r="Y87" s="36"/>
      <c r="Z87" s="36"/>
      <c r="AA87" s="36"/>
      <c r="AB87" s="36"/>
      <c r="AC87" s="36"/>
      <c r="AD87" s="36"/>
      <c r="AE87" s="36"/>
    </row>
    <row r="88" s="2" customFormat="1" ht="10.32" customHeight="1">
      <c r="A88" s="36"/>
      <c r="B88" s="37"/>
      <c r="C88" s="38"/>
      <c r="D88" s="38"/>
      <c r="E88" s="38"/>
      <c r="F88" s="38"/>
      <c r="G88" s="38"/>
      <c r="H88" s="38"/>
      <c r="I88" s="38"/>
      <c r="J88" s="38"/>
      <c r="K88" s="38"/>
      <c r="L88" s="142"/>
      <c r="S88" s="36"/>
      <c r="T88" s="36"/>
      <c r="U88" s="36"/>
      <c r="V88" s="36"/>
      <c r="W88" s="36"/>
      <c r="X88" s="36"/>
      <c r="Y88" s="36"/>
      <c r="Z88" s="36"/>
      <c r="AA88" s="36"/>
      <c r="AB88" s="36"/>
      <c r="AC88" s="36"/>
      <c r="AD88" s="36"/>
      <c r="AE88" s="36"/>
    </row>
    <row r="89" s="11" customFormat="1" ht="29.28" customHeight="1">
      <c r="A89" s="183"/>
      <c r="B89" s="184"/>
      <c r="C89" s="185" t="s">
        <v>218</v>
      </c>
      <c r="D89" s="186" t="s">
        <v>57</v>
      </c>
      <c r="E89" s="186" t="s">
        <v>53</v>
      </c>
      <c r="F89" s="186" t="s">
        <v>54</v>
      </c>
      <c r="G89" s="186" t="s">
        <v>219</v>
      </c>
      <c r="H89" s="186" t="s">
        <v>220</v>
      </c>
      <c r="I89" s="186" t="s">
        <v>221</v>
      </c>
      <c r="J89" s="186" t="s">
        <v>208</v>
      </c>
      <c r="K89" s="187" t="s">
        <v>222</v>
      </c>
      <c r="L89" s="188"/>
      <c r="M89" s="90" t="s">
        <v>19</v>
      </c>
      <c r="N89" s="91" t="s">
        <v>42</v>
      </c>
      <c r="O89" s="91" t="s">
        <v>223</v>
      </c>
      <c r="P89" s="91" t="s">
        <v>224</v>
      </c>
      <c r="Q89" s="91" t="s">
        <v>225</v>
      </c>
      <c r="R89" s="91" t="s">
        <v>226</v>
      </c>
      <c r="S89" s="91" t="s">
        <v>227</v>
      </c>
      <c r="T89" s="92" t="s">
        <v>228</v>
      </c>
      <c r="U89" s="183"/>
      <c r="V89" s="183"/>
      <c r="W89" s="183"/>
      <c r="X89" s="183"/>
      <c r="Y89" s="183"/>
      <c r="Z89" s="183"/>
      <c r="AA89" s="183"/>
      <c r="AB89" s="183"/>
      <c r="AC89" s="183"/>
      <c r="AD89" s="183"/>
      <c r="AE89" s="183"/>
    </row>
    <row r="90" s="2" customFormat="1" ht="22.8" customHeight="1">
      <c r="A90" s="36"/>
      <c r="B90" s="37"/>
      <c r="C90" s="97" t="s">
        <v>229</v>
      </c>
      <c r="D90" s="38"/>
      <c r="E90" s="38"/>
      <c r="F90" s="38"/>
      <c r="G90" s="38"/>
      <c r="H90" s="38"/>
      <c r="I90" s="38"/>
      <c r="J90" s="189">
        <f>BK90</f>
        <v>0</v>
      </c>
      <c r="K90" s="38"/>
      <c r="L90" s="42"/>
      <c r="M90" s="93"/>
      <c r="N90" s="190"/>
      <c r="O90" s="94"/>
      <c r="P90" s="191">
        <f>P91</f>
        <v>0</v>
      </c>
      <c r="Q90" s="94"/>
      <c r="R90" s="191">
        <f>R91</f>
        <v>49.398179999999996</v>
      </c>
      <c r="S90" s="94"/>
      <c r="T90" s="192">
        <f>T91</f>
        <v>0.22500000000000001</v>
      </c>
      <c r="U90" s="36"/>
      <c r="V90" s="36"/>
      <c r="W90" s="36"/>
      <c r="X90" s="36"/>
      <c r="Y90" s="36"/>
      <c r="Z90" s="36"/>
      <c r="AA90" s="36"/>
      <c r="AB90" s="36"/>
      <c r="AC90" s="36"/>
      <c r="AD90" s="36"/>
      <c r="AE90" s="36"/>
      <c r="AT90" s="15" t="s">
        <v>71</v>
      </c>
      <c r="AU90" s="15" t="s">
        <v>209</v>
      </c>
      <c r="BK90" s="193">
        <f>BK91</f>
        <v>0</v>
      </c>
    </row>
    <row r="91" s="12" customFormat="1" ht="25.92" customHeight="1">
      <c r="A91" s="12"/>
      <c r="B91" s="194"/>
      <c r="C91" s="195"/>
      <c r="D91" s="196" t="s">
        <v>71</v>
      </c>
      <c r="E91" s="197" t="s">
        <v>230</v>
      </c>
      <c r="F91" s="197" t="s">
        <v>231</v>
      </c>
      <c r="G91" s="195"/>
      <c r="H91" s="195"/>
      <c r="I91" s="198"/>
      <c r="J91" s="199">
        <f>BK91</f>
        <v>0</v>
      </c>
      <c r="K91" s="195"/>
      <c r="L91" s="200"/>
      <c r="M91" s="201"/>
      <c r="N91" s="202"/>
      <c r="O91" s="202"/>
      <c r="P91" s="203">
        <f>P92+P108+P113+P118</f>
        <v>0</v>
      </c>
      <c r="Q91" s="202"/>
      <c r="R91" s="203">
        <f>R92+R108+R113+R118</f>
        <v>49.398179999999996</v>
      </c>
      <c r="S91" s="202"/>
      <c r="T91" s="204">
        <f>T92+T108+T113+T118</f>
        <v>0.22500000000000001</v>
      </c>
      <c r="U91" s="12"/>
      <c r="V91" s="12"/>
      <c r="W91" s="12"/>
      <c r="X91" s="12"/>
      <c r="Y91" s="12"/>
      <c r="Z91" s="12"/>
      <c r="AA91" s="12"/>
      <c r="AB91" s="12"/>
      <c r="AC91" s="12"/>
      <c r="AD91" s="12"/>
      <c r="AE91" s="12"/>
      <c r="AR91" s="205" t="s">
        <v>79</v>
      </c>
      <c r="AT91" s="206" t="s">
        <v>71</v>
      </c>
      <c r="AU91" s="206" t="s">
        <v>72</v>
      </c>
      <c r="AY91" s="205" t="s">
        <v>232</v>
      </c>
      <c r="BK91" s="207">
        <f>BK92+BK108+BK113+BK118</f>
        <v>0</v>
      </c>
    </row>
    <row r="92" s="12" customFormat="1" ht="22.8" customHeight="1">
      <c r="A92" s="12"/>
      <c r="B92" s="194"/>
      <c r="C92" s="195"/>
      <c r="D92" s="196" t="s">
        <v>71</v>
      </c>
      <c r="E92" s="208" t="s">
        <v>1437</v>
      </c>
      <c r="F92" s="208" t="s">
        <v>1581</v>
      </c>
      <c r="G92" s="195"/>
      <c r="H92" s="195"/>
      <c r="I92" s="198"/>
      <c r="J92" s="209">
        <f>BK92</f>
        <v>0</v>
      </c>
      <c r="K92" s="195"/>
      <c r="L92" s="200"/>
      <c r="M92" s="201"/>
      <c r="N92" s="202"/>
      <c r="O92" s="202"/>
      <c r="P92" s="203">
        <f>SUM(P93:P107)</f>
        <v>0</v>
      </c>
      <c r="Q92" s="202"/>
      <c r="R92" s="203">
        <f>SUM(R93:R107)</f>
        <v>49.248179999999998</v>
      </c>
      <c r="S92" s="202"/>
      <c r="T92" s="204">
        <f>SUM(T93:T107)</f>
        <v>0</v>
      </c>
      <c r="U92" s="12"/>
      <c r="V92" s="12"/>
      <c r="W92" s="12"/>
      <c r="X92" s="12"/>
      <c r="Y92" s="12"/>
      <c r="Z92" s="12"/>
      <c r="AA92" s="12"/>
      <c r="AB92" s="12"/>
      <c r="AC92" s="12"/>
      <c r="AD92" s="12"/>
      <c r="AE92" s="12"/>
      <c r="AR92" s="205" t="s">
        <v>79</v>
      </c>
      <c r="AT92" s="206" t="s">
        <v>71</v>
      </c>
      <c r="AU92" s="206" t="s">
        <v>79</v>
      </c>
      <c r="AY92" s="205" t="s">
        <v>232</v>
      </c>
      <c r="BK92" s="207">
        <f>SUM(BK93:BK107)</f>
        <v>0</v>
      </c>
    </row>
    <row r="93" s="2" customFormat="1" ht="14.4" customHeight="1">
      <c r="A93" s="36"/>
      <c r="B93" s="37"/>
      <c r="C93" s="210" t="s">
        <v>79</v>
      </c>
      <c r="D93" s="210" t="s">
        <v>234</v>
      </c>
      <c r="E93" s="211" t="s">
        <v>1582</v>
      </c>
      <c r="F93" s="212" t="s">
        <v>1583</v>
      </c>
      <c r="G93" s="213" t="s">
        <v>542</v>
      </c>
      <c r="H93" s="214">
        <v>60</v>
      </c>
      <c r="I93" s="215"/>
      <c r="J93" s="216">
        <f>ROUND(I93*H93,2)</f>
        <v>0</v>
      </c>
      <c r="K93" s="212" t="s">
        <v>19</v>
      </c>
      <c r="L93" s="42"/>
      <c r="M93" s="217" t="s">
        <v>19</v>
      </c>
      <c r="N93" s="218" t="s">
        <v>43</v>
      </c>
      <c r="O93" s="82"/>
      <c r="P93" s="219">
        <f>O93*H93</f>
        <v>0</v>
      </c>
      <c r="Q93" s="219">
        <v>0.0016000000000000001</v>
      </c>
      <c r="R93" s="219">
        <f>Q93*H93</f>
        <v>0.096000000000000002</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1584</v>
      </c>
    </row>
    <row r="94" s="2" customFormat="1" ht="14.4" customHeight="1">
      <c r="A94" s="36"/>
      <c r="B94" s="37"/>
      <c r="C94" s="210" t="s">
        <v>81</v>
      </c>
      <c r="D94" s="210" t="s">
        <v>234</v>
      </c>
      <c r="E94" s="211" t="s">
        <v>1585</v>
      </c>
      <c r="F94" s="212" t="s">
        <v>1586</v>
      </c>
      <c r="G94" s="213" t="s">
        <v>237</v>
      </c>
      <c r="H94" s="214">
        <v>60</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1587</v>
      </c>
    </row>
    <row r="95" s="2" customFormat="1" ht="24.15" customHeight="1">
      <c r="A95" s="36"/>
      <c r="B95" s="37"/>
      <c r="C95" s="210" t="s">
        <v>245</v>
      </c>
      <c r="D95" s="210" t="s">
        <v>234</v>
      </c>
      <c r="E95" s="211" t="s">
        <v>1588</v>
      </c>
      <c r="F95" s="212" t="s">
        <v>1589</v>
      </c>
      <c r="G95" s="213" t="s">
        <v>243</v>
      </c>
      <c r="H95" s="214">
        <v>72</v>
      </c>
      <c r="I95" s="215"/>
      <c r="J95" s="216">
        <f>ROUND(I95*H95,2)</f>
        <v>0</v>
      </c>
      <c r="K95" s="212" t="s">
        <v>238</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1590</v>
      </c>
    </row>
    <row r="96" s="2" customFormat="1" ht="24.15" customHeight="1">
      <c r="A96" s="36"/>
      <c r="B96" s="37"/>
      <c r="C96" s="210" t="s">
        <v>239</v>
      </c>
      <c r="D96" s="210" t="s">
        <v>234</v>
      </c>
      <c r="E96" s="211" t="s">
        <v>269</v>
      </c>
      <c r="F96" s="212" t="s">
        <v>1591</v>
      </c>
      <c r="G96" s="213" t="s">
        <v>243</v>
      </c>
      <c r="H96" s="214">
        <v>54.149999999999999</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1592</v>
      </c>
    </row>
    <row r="97" s="2" customFormat="1" ht="37.8" customHeight="1">
      <c r="A97" s="36"/>
      <c r="B97" s="37"/>
      <c r="C97" s="210" t="s">
        <v>252</v>
      </c>
      <c r="D97" s="210" t="s">
        <v>234</v>
      </c>
      <c r="E97" s="211" t="s">
        <v>273</v>
      </c>
      <c r="F97" s="212" t="s">
        <v>274</v>
      </c>
      <c r="G97" s="213" t="s">
        <v>243</v>
      </c>
      <c r="H97" s="214">
        <v>22.800000000000001</v>
      </c>
      <c r="I97" s="215"/>
      <c r="J97" s="216">
        <f>ROUND(I97*H97,2)</f>
        <v>0</v>
      </c>
      <c r="K97" s="212" t="s">
        <v>238</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1593</v>
      </c>
    </row>
    <row r="98" s="2" customFormat="1" ht="24.15" customHeight="1">
      <c r="A98" s="36"/>
      <c r="B98" s="37"/>
      <c r="C98" s="210" t="s">
        <v>256</v>
      </c>
      <c r="D98" s="210" t="s">
        <v>234</v>
      </c>
      <c r="E98" s="211" t="s">
        <v>1029</v>
      </c>
      <c r="F98" s="212" t="s">
        <v>1030</v>
      </c>
      <c r="G98" s="213" t="s">
        <v>243</v>
      </c>
      <c r="H98" s="214">
        <v>76.950000000000003</v>
      </c>
      <c r="I98" s="215"/>
      <c r="J98" s="216">
        <f>ROUND(I98*H98,2)</f>
        <v>0</v>
      </c>
      <c r="K98" s="212" t="s">
        <v>238</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1594</v>
      </c>
    </row>
    <row r="99" s="2" customFormat="1" ht="24.15" customHeight="1">
      <c r="A99" s="36"/>
      <c r="B99" s="37"/>
      <c r="C99" s="210" t="s">
        <v>260</v>
      </c>
      <c r="D99" s="210" t="s">
        <v>234</v>
      </c>
      <c r="E99" s="211" t="s">
        <v>281</v>
      </c>
      <c r="F99" s="212" t="s">
        <v>282</v>
      </c>
      <c r="G99" s="213" t="s">
        <v>243</v>
      </c>
      <c r="H99" s="214">
        <v>22.800000000000001</v>
      </c>
      <c r="I99" s="215"/>
      <c r="J99" s="216">
        <f>ROUND(I99*H99,2)</f>
        <v>0</v>
      </c>
      <c r="K99" s="212" t="s">
        <v>238</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1595</v>
      </c>
    </row>
    <row r="100" s="2" customFormat="1" ht="24.15" customHeight="1">
      <c r="A100" s="36"/>
      <c r="B100" s="37"/>
      <c r="C100" s="210" t="s">
        <v>264</v>
      </c>
      <c r="D100" s="210" t="s">
        <v>234</v>
      </c>
      <c r="E100" s="211" t="s">
        <v>285</v>
      </c>
      <c r="F100" s="212" t="s">
        <v>286</v>
      </c>
      <c r="G100" s="213" t="s">
        <v>287</v>
      </c>
      <c r="H100" s="214">
        <v>36.479999999999997</v>
      </c>
      <c r="I100" s="215"/>
      <c r="J100" s="216">
        <f>ROUND(I100*H100,2)</f>
        <v>0</v>
      </c>
      <c r="K100" s="212" t="s">
        <v>238</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239</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1596</v>
      </c>
    </row>
    <row r="101" s="2" customFormat="1" ht="24.15" customHeight="1">
      <c r="A101" s="36"/>
      <c r="B101" s="37"/>
      <c r="C101" s="210" t="s">
        <v>268</v>
      </c>
      <c r="D101" s="210" t="s">
        <v>234</v>
      </c>
      <c r="E101" s="211" t="s">
        <v>307</v>
      </c>
      <c r="F101" s="212" t="s">
        <v>308</v>
      </c>
      <c r="G101" s="213" t="s">
        <v>237</v>
      </c>
      <c r="H101" s="214">
        <v>60</v>
      </c>
      <c r="I101" s="215"/>
      <c r="J101" s="216">
        <f>ROUND(I101*H101,2)</f>
        <v>0</v>
      </c>
      <c r="K101" s="212" t="s">
        <v>238</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1597</v>
      </c>
    </row>
    <row r="102" s="2" customFormat="1" ht="14.4" customHeight="1">
      <c r="A102" s="36"/>
      <c r="B102" s="37"/>
      <c r="C102" s="210" t="s">
        <v>272</v>
      </c>
      <c r="D102" s="210" t="s">
        <v>234</v>
      </c>
      <c r="E102" s="211" t="s">
        <v>1598</v>
      </c>
      <c r="F102" s="212" t="s">
        <v>1599</v>
      </c>
      <c r="G102" s="213" t="s">
        <v>243</v>
      </c>
      <c r="H102" s="214">
        <v>6</v>
      </c>
      <c r="I102" s="215"/>
      <c r="J102" s="216">
        <f>ROUND(I102*H102,2)</f>
        <v>0</v>
      </c>
      <c r="K102" s="212" t="s">
        <v>238</v>
      </c>
      <c r="L102" s="42"/>
      <c r="M102" s="217" t="s">
        <v>19</v>
      </c>
      <c r="N102" s="218" t="s">
        <v>43</v>
      </c>
      <c r="O102" s="82"/>
      <c r="P102" s="219">
        <f>O102*H102</f>
        <v>0</v>
      </c>
      <c r="Q102" s="219">
        <v>1.8907700000000001</v>
      </c>
      <c r="R102" s="219">
        <f>Q102*H102</f>
        <v>11.344620000000001</v>
      </c>
      <c r="S102" s="219">
        <v>0</v>
      </c>
      <c r="T102" s="220">
        <f>S102*H102</f>
        <v>0</v>
      </c>
      <c r="U102" s="36"/>
      <c r="V102" s="36"/>
      <c r="W102" s="36"/>
      <c r="X102" s="36"/>
      <c r="Y102" s="36"/>
      <c r="Z102" s="36"/>
      <c r="AA102" s="36"/>
      <c r="AB102" s="36"/>
      <c r="AC102" s="36"/>
      <c r="AD102" s="36"/>
      <c r="AE102" s="36"/>
      <c r="AR102" s="221" t="s">
        <v>239</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1600</v>
      </c>
    </row>
    <row r="103" s="2" customFormat="1" ht="14.4" customHeight="1">
      <c r="A103" s="36"/>
      <c r="B103" s="37"/>
      <c r="C103" s="210" t="s">
        <v>276</v>
      </c>
      <c r="D103" s="210" t="s">
        <v>234</v>
      </c>
      <c r="E103" s="211" t="s">
        <v>1446</v>
      </c>
      <c r="F103" s="212" t="s">
        <v>1447</v>
      </c>
      <c r="G103" s="213" t="s">
        <v>542</v>
      </c>
      <c r="H103" s="214">
        <v>60</v>
      </c>
      <c r="I103" s="215"/>
      <c r="J103" s="216">
        <f>ROUND(I103*H103,2)</f>
        <v>0</v>
      </c>
      <c r="K103" s="212" t="s">
        <v>238</v>
      </c>
      <c r="L103" s="42"/>
      <c r="M103" s="217" t="s">
        <v>19</v>
      </c>
      <c r="N103" s="218" t="s">
        <v>43</v>
      </c>
      <c r="O103" s="82"/>
      <c r="P103" s="219">
        <f>O103*H103</f>
        <v>0</v>
      </c>
      <c r="Q103" s="219">
        <v>0.000126</v>
      </c>
      <c r="R103" s="219">
        <f>Q103*H103</f>
        <v>0.0075599999999999999</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1601</v>
      </c>
    </row>
    <row r="104" s="2" customFormat="1" ht="37.8" customHeight="1">
      <c r="A104" s="36"/>
      <c r="B104" s="37"/>
      <c r="C104" s="210" t="s">
        <v>280</v>
      </c>
      <c r="D104" s="210" t="s">
        <v>234</v>
      </c>
      <c r="E104" s="211" t="s">
        <v>1439</v>
      </c>
      <c r="F104" s="212" t="s">
        <v>1440</v>
      </c>
      <c r="G104" s="213" t="s">
        <v>243</v>
      </c>
      <c r="H104" s="214">
        <v>18</v>
      </c>
      <c r="I104" s="215"/>
      <c r="J104" s="216">
        <f>ROUND(I104*H104,2)</f>
        <v>0</v>
      </c>
      <c r="K104" s="212" t="s">
        <v>238</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1602</v>
      </c>
    </row>
    <row r="105" s="2" customFormat="1" ht="14.4" customHeight="1">
      <c r="A105" s="36"/>
      <c r="B105" s="37"/>
      <c r="C105" s="223" t="s">
        <v>284</v>
      </c>
      <c r="D105" s="223" t="s">
        <v>302</v>
      </c>
      <c r="E105" s="224" t="s">
        <v>1442</v>
      </c>
      <c r="F105" s="225" t="s">
        <v>1443</v>
      </c>
      <c r="G105" s="226" t="s">
        <v>287</v>
      </c>
      <c r="H105" s="227">
        <v>37.799999999999997</v>
      </c>
      <c r="I105" s="228"/>
      <c r="J105" s="229">
        <f>ROUND(I105*H105,2)</f>
        <v>0</v>
      </c>
      <c r="K105" s="225" t="s">
        <v>238</v>
      </c>
      <c r="L105" s="230"/>
      <c r="M105" s="231" t="s">
        <v>19</v>
      </c>
      <c r="N105" s="232" t="s">
        <v>43</v>
      </c>
      <c r="O105" s="82"/>
      <c r="P105" s="219">
        <f>O105*H105</f>
        <v>0</v>
      </c>
      <c r="Q105" s="219">
        <v>1</v>
      </c>
      <c r="R105" s="219">
        <f>Q105*H105</f>
        <v>37.799999999999997</v>
      </c>
      <c r="S105" s="219">
        <v>0</v>
      </c>
      <c r="T105" s="220">
        <f>S105*H105</f>
        <v>0</v>
      </c>
      <c r="U105" s="36"/>
      <c r="V105" s="36"/>
      <c r="W105" s="36"/>
      <c r="X105" s="36"/>
      <c r="Y105" s="36"/>
      <c r="Z105" s="36"/>
      <c r="AA105" s="36"/>
      <c r="AB105" s="36"/>
      <c r="AC105" s="36"/>
      <c r="AD105" s="36"/>
      <c r="AE105" s="36"/>
      <c r="AR105" s="221" t="s">
        <v>264</v>
      </c>
      <c r="AT105" s="221" t="s">
        <v>302</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239</v>
      </c>
      <c r="BM105" s="221" t="s">
        <v>1603</v>
      </c>
    </row>
    <row r="106" s="2" customFormat="1" ht="37.8" customHeight="1">
      <c r="A106" s="36"/>
      <c r="B106" s="37"/>
      <c r="C106" s="210" t="s">
        <v>289</v>
      </c>
      <c r="D106" s="210" t="s">
        <v>234</v>
      </c>
      <c r="E106" s="211" t="s">
        <v>1439</v>
      </c>
      <c r="F106" s="212" t="s">
        <v>1440</v>
      </c>
      <c r="G106" s="213" t="s">
        <v>243</v>
      </c>
      <c r="H106" s="214">
        <v>54.149999999999999</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239</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1604</v>
      </c>
    </row>
    <row r="107" s="2" customFormat="1" ht="24.15" customHeight="1">
      <c r="A107" s="36"/>
      <c r="B107" s="37"/>
      <c r="C107" s="210" t="s">
        <v>8</v>
      </c>
      <c r="D107" s="210" t="s">
        <v>234</v>
      </c>
      <c r="E107" s="211" t="s">
        <v>1605</v>
      </c>
      <c r="F107" s="212" t="s">
        <v>1606</v>
      </c>
      <c r="G107" s="213" t="s">
        <v>237</v>
      </c>
      <c r="H107" s="214">
        <v>60</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239</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239</v>
      </c>
      <c r="BM107" s="221" t="s">
        <v>1607</v>
      </c>
    </row>
    <row r="108" s="12" customFormat="1" ht="22.8" customHeight="1">
      <c r="A108" s="12"/>
      <c r="B108" s="194"/>
      <c r="C108" s="195"/>
      <c r="D108" s="196" t="s">
        <v>71</v>
      </c>
      <c r="E108" s="208" t="s">
        <v>264</v>
      </c>
      <c r="F108" s="208" t="s">
        <v>1449</v>
      </c>
      <c r="G108" s="195"/>
      <c r="H108" s="195"/>
      <c r="I108" s="198"/>
      <c r="J108" s="209">
        <f>BK108</f>
        <v>0</v>
      </c>
      <c r="K108" s="195"/>
      <c r="L108" s="200"/>
      <c r="M108" s="201"/>
      <c r="N108" s="202"/>
      <c r="O108" s="202"/>
      <c r="P108" s="203">
        <f>SUM(P109:P112)</f>
        <v>0</v>
      </c>
      <c r="Q108" s="202"/>
      <c r="R108" s="203">
        <f>SUM(R109:R112)</f>
        <v>0.14999999999999999</v>
      </c>
      <c r="S108" s="202"/>
      <c r="T108" s="204">
        <f>SUM(T109:T112)</f>
        <v>0.22500000000000001</v>
      </c>
      <c r="U108" s="12"/>
      <c r="V108" s="12"/>
      <c r="W108" s="12"/>
      <c r="X108" s="12"/>
      <c r="Y108" s="12"/>
      <c r="Z108" s="12"/>
      <c r="AA108" s="12"/>
      <c r="AB108" s="12"/>
      <c r="AC108" s="12"/>
      <c r="AD108" s="12"/>
      <c r="AE108" s="12"/>
      <c r="AR108" s="205" t="s">
        <v>79</v>
      </c>
      <c r="AT108" s="206" t="s">
        <v>71</v>
      </c>
      <c r="AU108" s="206" t="s">
        <v>79</v>
      </c>
      <c r="AY108" s="205" t="s">
        <v>232</v>
      </c>
      <c r="BK108" s="207">
        <f>SUM(BK109:BK112)</f>
        <v>0</v>
      </c>
    </row>
    <row r="109" s="2" customFormat="1" ht="14.4" customHeight="1">
      <c r="A109" s="36"/>
      <c r="B109" s="37"/>
      <c r="C109" s="210" t="s">
        <v>297</v>
      </c>
      <c r="D109" s="210" t="s">
        <v>234</v>
      </c>
      <c r="E109" s="211" t="s">
        <v>1450</v>
      </c>
      <c r="F109" s="212" t="s">
        <v>1451</v>
      </c>
      <c r="G109" s="213" t="s">
        <v>638</v>
      </c>
      <c r="H109" s="214">
        <v>2</v>
      </c>
      <c r="I109" s="215"/>
      <c r="J109" s="216">
        <f>ROUND(I109*H109,2)</f>
        <v>0</v>
      </c>
      <c r="K109" s="212" t="s">
        <v>19</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239</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239</v>
      </c>
      <c r="BM109" s="221" t="s">
        <v>1608</v>
      </c>
    </row>
    <row r="110" s="2" customFormat="1" ht="14.4" customHeight="1">
      <c r="A110" s="36"/>
      <c r="B110" s="37"/>
      <c r="C110" s="210" t="s">
        <v>301</v>
      </c>
      <c r="D110" s="210" t="s">
        <v>234</v>
      </c>
      <c r="E110" s="211" t="s">
        <v>1453</v>
      </c>
      <c r="F110" s="212" t="s">
        <v>1454</v>
      </c>
      <c r="G110" s="213" t="s">
        <v>542</v>
      </c>
      <c r="H110" s="214">
        <v>60</v>
      </c>
      <c r="I110" s="215"/>
      <c r="J110" s="216">
        <f>ROUND(I110*H110,2)</f>
        <v>0</v>
      </c>
      <c r="K110" s="212" t="s">
        <v>19</v>
      </c>
      <c r="L110" s="42"/>
      <c r="M110" s="217" t="s">
        <v>19</v>
      </c>
      <c r="N110" s="218" t="s">
        <v>43</v>
      </c>
      <c r="O110" s="82"/>
      <c r="P110" s="219">
        <f>O110*H110</f>
        <v>0</v>
      </c>
      <c r="Q110" s="219">
        <v>0.00050000000000000001</v>
      </c>
      <c r="R110" s="219">
        <f>Q110*H110</f>
        <v>0.029999999999999999</v>
      </c>
      <c r="S110" s="219">
        <v>0</v>
      </c>
      <c r="T110" s="220">
        <f>S110*H110</f>
        <v>0</v>
      </c>
      <c r="U110" s="36"/>
      <c r="V110" s="36"/>
      <c r="W110" s="36"/>
      <c r="X110" s="36"/>
      <c r="Y110" s="36"/>
      <c r="Z110" s="36"/>
      <c r="AA110" s="36"/>
      <c r="AB110" s="36"/>
      <c r="AC110" s="36"/>
      <c r="AD110" s="36"/>
      <c r="AE110" s="36"/>
      <c r="AR110" s="221" t="s">
        <v>239</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239</v>
      </c>
      <c r="BM110" s="221" t="s">
        <v>1609</v>
      </c>
    </row>
    <row r="111" s="2" customFormat="1" ht="14.4" customHeight="1">
      <c r="A111" s="36"/>
      <c r="B111" s="37"/>
      <c r="C111" s="210" t="s">
        <v>306</v>
      </c>
      <c r="D111" s="210" t="s">
        <v>234</v>
      </c>
      <c r="E111" s="211" t="s">
        <v>1610</v>
      </c>
      <c r="F111" s="212" t="s">
        <v>1611</v>
      </c>
      <c r="G111" s="213" t="s">
        <v>542</v>
      </c>
      <c r="H111" s="214">
        <v>60</v>
      </c>
      <c r="I111" s="215"/>
      <c r="J111" s="216">
        <f>ROUND(I111*H111,2)</f>
        <v>0</v>
      </c>
      <c r="K111" s="212" t="s">
        <v>19</v>
      </c>
      <c r="L111" s="42"/>
      <c r="M111" s="217" t="s">
        <v>19</v>
      </c>
      <c r="N111" s="218" t="s">
        <v>43</v>
      </c>
      <c r="O111" s="82"/>
      <c r="P111" s="219">
        <f>O111*H111</f>
        <v>0</v>
      </c>
      <c r="Q111" s="219">
        <v>0.002</v>
      </c>
      <c r="R111" s="219">
        <f>Q111*H111</f>
        <v>0.12</v>
      </c>
      <c r="S111" s="219">
        <v>0</v>
      </c>
      <c r="T111" s="220">
        <f>S111*H111</f>
        <v>0</v>
      </c>
      <c r="U111" s="36"/>
      <c r="V111" s="36"/>
      <c r="W111" s="36"/>
      <c r="X111" s="36"/>
      <c r="Y111" s="36"/>
      <c r="Z111" s="36"/>
      <c r="AA111" s="36"/>
      <c r="AB111" s="36"/>
      <c r="AC111" s="36"/>
      <c r="AD111" s="36"/>
      <c r="AE111" s="36"/>
      <c r="AR111" s="221" t="s">
        <v>239</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239</v>
      </c>
      <c r="BM111" s="221" t="s">
        <v>1612</v>
      </c>
    </row>
    <row r="112" s="2" customFormat="1" ht="14.4" customHeight="1">
      <c r="A112" s="36"/>
      <c r="B112" s="37"/>
      <c r="C112" s="210" t="s">
        <v>310</v>
      </c>
      <c r="D112" s="210" t="s">
        <v>234</v>
      </c>
      <c r="E112" s="211" t="s">
        <v>1613</v>
      </c>
      <c r="F112" s="212" t="s">
        <v>1614</v>
      </c>
      <c r="G112" s="213" t="s">
        <v>542</v>
      </c>
      <c r="H112" s="214">
        <v>45</v>
      </c>
      <c r="I112" s="215"/>
      <c r="J112" s="216">
        <f>ROUND(I112*H112,2)</f>
        <v>0</v>
      </c>
      <c r="K112" s="212" t="s">
        <v>238</v>
      </c>
      <c r="L112" s="42"/>
      <c r="M112" s="217" t="s">
        <v>19</v>
      </c>
      <c r="N112" s="218" t="s">
        <v>43</v>
      </c>
      <c r="O112" s="82"/>
      <c r="P112" s="219">
        <f>O112*H112</f>
        <v>0</v>
      </c>
      <c r="Q112" s="219">
        <v>0</v>
      </c>
      <c r="R112" s="219">
        <f>Q112*H112</f>
        <v>0</v>
      </c>
      <c r="S112" s="219">
        <v>0.0050000000000000001</v>
      </c>
      <c r="T112" s="220">
        <f>S112*H112</f>
        <v>0.22500000000000001</v>
      </c>
      <c r="U112" s="36"/>
      <c r="V112" s="36"/>
      <c r="W112" s="36"/>
      <c r="X112" s="36"/>
      <c r="Y112" s="36"/>
      <c r="Z112" s="36"/>
      <c r="AA112" s="36"/>
      <c r="AB112" s="36"/>
      <c r="AC112" s="36"/>
      <c r="AD112" s="36"/>
      <c r="AE112" s="36"/>
      <c r="AR112" s="221" t="s">
        <v>239</v>
      </c>
      <c r="AT112" s="221" t="s">
        <v>234</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239</v>
      </c>
      <c r="BM112" s="221" t="s">
        <v>1615</v>
      </c>
    </row>
    <row r="113" s="12" customFormat="1" ht="22.8" customHeight="1">
      <c r="A113" s="12"/>
      <c r="B113" s="194"/>
      <c r="C113" s="195"/>
      <c r="D113" s="196" t="s">
        <v>71</v>
      </c>
      <c r="E113" s="208" t="s">
        <v>1616</v>
      </c>
      <c r="F113" s="208" t="s">
        <v>1617</v>
      </c>
      <c r="G113" s="195"/>
      <c r="H113" s="195"/>
      <c r="I113" s="198"/>
      <c r="J113" s="209">
        <f>BK113</f>
        <v>0</v>
      </c>
      <c r="K113" s="195"/>
      <c r="L113" s="200"/>
      <c r="M113" s="201"/>
      <c r="N113" s="202"/>
      <c r="O113" s="202"/>
      <c r="P113" s="203">
        <f>SUM(P114:P117)</f>
        <v>0</v>
      </c>
      <c r="Q113" s="202"/>
      <c r="R113" s="203">
        <f>SUM(R114:R117)</f>
        <v>0</v>
      </c>
      <c r="S113" s="202"/>
      <c r="T113" s="204">
        <f>SUM(T114:T117)</f>
        <v>0</v>
      </c>
      <c r="U113" s="12"/>
      <c r="V113" s="12"/>
      <c r="W113" s="12"/>
      <c r="X113" s="12"/>
      <c r="Y113" s="12"/>
      <c r="Z113" s="12"/>
      <c r="AA113" s="12"/>
      <c r="AB113" s="12"/>
      <c r="AC113" s="12"/>
      <c r="AD113" s="12"/>
      <c r="AE113" s="12"/>
      <c r="AR113" s="205" t="s">
        <v>79</v>
      </c>
      <c r="AT113" s="206" t="s">
        <v>71</v>
      </c>
      <c r="AU113" s="206" t="s">
        <v>79</v>
      </c>
      <c r="AY113" s="205" t="s">
        <v>232</v>
      </c>
      <c r="BK113" s="207">
        <f>SUM(BK114:BK117)</f>
        <v>0</v>
      </c>
    </row>
    <row r="114" s="2" customFormat="1" ht="24.15" customHeight="1">
      <c r="A114" s="36"/>
      <c r="B114" s="37"/>
      <c r="C114" s="210" t="s">
        <v>314</v>
      </c>
      <c r="D114" s="210" t="s">
        <v>234</v>
      </c>
      <c r="E114" s="211" t="s">
        <v>1618</v>
      </c>
      <c r="F114" s="212" t="s">
        <v>1619</v>
      </c>
      <c r="G114" s="213" t="s">
        <v>287</v>
      </c>
      <c r="H114" s="214">
        <v>0.22500000000000001</v>
      </c>
      <c r="I114" s="215"/>
      <c r="J114" s="216">
        <f>ROUND(I114*H114,2)</f>
        <v>0</v>
      </c>
      <c r="K114" s="212" t="s">
        <v>238</v>
      </c>
      <c r="L114" s="42"/>
      <c r="M114" s="217" t="s">
        <v>19</v>
      </c>
      <c r="N114" s="218"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239</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239</v>
      </c>
      <c r="BM114" s="221" t="s">
        <v>1620</v>
      </c>
    </row>
    <row r="115" s="2" customFormat="1" ht="14.4" customHeight="1">
      <c r="A115" s="36"/>
      <c r="B115" s="37"/>
      <c r="C115" s="210" t="s">
        <v>7</v>
      </c>
      <c r="D115" s="210" t="s">
        <v>234</v>
      </c>
      <c r="E115" s="211" t="s">
        <v>1621</v>
      </c>
      <c r="F115" s="212" t="s">
        <v>1622</v>
      </c>
      <c r="G115" s="213" t="s">
        <v>287</v>
      </c>
      <c r="H115" s="214">
        <v>0.22500000000000001</v>
      </c>
      <c r="I115" s="215"/>
      <c r="J115" s="216">
        <f>ROUND(I115*H115,2)</f>
        <v>0</v>
      </c>
      <c r="K115" s="212" t="s">
        <v>238</v>
      </c>
      <c r="L115" s="42"/>
      <c r="M115" s="217" t="s">
        <v>19</v>
      </c>
      <c r="N115" s="218"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239</v>
      </c>
      <c r="AT115" s="221" t="s">
        <v>234</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239</v>
      </c>
      <c r="BM115" s="221" t="s">
        <v>1623</v>
      </c>
    </row>
    <row r="116" s="2" customFormat="1" ht="24.15" customHeight="1">
      <c r="A116" s="36"/>
      <c r="B116" s="37"/>
      <c r="C116" s="210" t="s">
        <v>321</v>
      </c>
      <c r="D116" s="210" t="s">
        <v>234</v>
      </c>
      <c r="E116" s="211" t="s">
        <v>1624</v>
      </c>
      <c r="F116" s="212" t="s">
        <v>1625</v>
      </c>
      <c r="G116" s="213" t="s">
        <v>287</v>
      </c>
      <c r="H116" s="214">
        <v>2.25</v>
      </c>
      <c r="I116" s="215"/>
      <c r="J116" s="216">
        <f>ROUND(I116*H116,2)</f>
        <v>0</v>
      </c>
      <c r="K116" s="212" t="s">
        <v>238</v>
      </c>
      <c r="L116" s="42"/>
      <c r="M116" s="217" t="s">
        <v>19</v>
      </c>
      <c r="N116" s="218" t="s">
        <v>43</v>
      </c>
      <c r="O116" s="82"/>
      <c r="P116" s="219">
        <f>O116*H116</f>
        <v>0</v>
      </c>
      <c r="Q116" s="219">
        <v>0</v>
      </c>
      <c r="R116" s="219">
        <f>Q116*H116</f>
        <v>0</v>
      </c>
      <c r="S116" s="219">
        <v>0</v>
      </c>
      <c r="T116" s="220">
        <f>S116*H116</f>
        <v>0</v>
      </c>
      <c r="U116" s="36"/>
      <c r="V116" s="36"/>
      <c r="W116" s="36"/>
      <c r="X116" s="36"/>
      <c r="Y116" s="36"/>
      <c r="Z116" s="36"/>
      <c r="AA116" s="36"/>
      <c r="AB116" s="36"/>
      <c r="AC116" s="36"/>
      <c r="AD116" s="36"/>
      <c r="AE116" s="36"/>
      <c r="AR116" s="221" t="s">
        <v>239</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239</v>
      </c>
      <c r="BM116" s="221" t="s">
        <v>1626</v>
      </c>
    </row>
    <row r="117" s="2" customFormat="1" ht="24.15" customHeight="1">
      <c r="A117" s="36"/>
      <c r="B117" s="37"/>
      <c r="C117" s="210" t="s">
        <v>325</v>
      </c>
      <c r="D117" s="210" t="s">
        <v>234</v>
      </c>
      <c r="E117" s="211" t="s">
        <v>1627</v>
      </c>
      <c r="F117" s="212" t="s">
        <v>1628</v>
      </c>
      <c r="G117" s="213" t="s">
        <v>287</v>
      </c>
      <c r="H117" s="214">
        <v>0.22500000000000001</v>
      </c>
      <c r="I117" s="215"/>
      <c r="J117" s="216">
        <f>ROUND(I117*H117,2)</f>
        <v>0</v>
      </c>
      <c r="K117" s="212" t="s">
        <v>238</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239</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239</v>
      </c>
      <c r="BM117" s="221" t="s">
        <v>1629</v>
      </c>
    </row>
    <row r="118" s="12" customFormat="1" ht="22.8" customHeight="1">
      <c r="A118" s="12"/>
      <c r="B118" s="194"/>
      <c r="C118" s="195"/>
      <c r="D118" s="196" t="s">
        <v>71</v>
      </c>
      <c r="E118" s="208" t="s">
        <v>362</v>
      </c>
      <c r="F118" s="208" t="s">
        <v>363</v>
      </c>
      <c r="G118" s="195"/>
      <c r="H118" s="195"/>
      <c r="I118" s="198"/>
      <c r="J118" s="209">
        <f>BK118</f>
        <v>0</v>
      </c>
      <c r="K118" s="195"/>
      <c r="L118" s="200"/>
      <c r="M118" s="201"/>
      <c r="N118" s="202"/>
      <c r="O118" s="202"/>
      <c r="P118" s="203">
        <f>P119</f>
        <v>0</v>
      </c>
      <c r="Q118" s="202"/>
      <c r="R118" s="203">
        <f>R119</f>
        <v>0</v>
      </c>
      <c r="S118" s="202"/>
      <c r="T118" s="204">
        <f>T119</f>
        <v>0</v>
      </c>
      <c r="U118" s="12"/>
      <c r="V118" s="12"/>
      <c r="W118" s="12"/>
      <c r="X118" s="12"/>
      <c r="Y118" s="12"/>
      <c r="Z118" s="12"/>
      <c r="AA118" s="12"/>
      <c r="AB118" s="12"/>
      <c r="AC118" s="12"/>
      <c r="AD118" s="12"/>
      <c r="AE118" s="12"/>
      <c r="AR118" s="205" t="s">
        <v>79</v>
      </c>
      <c r="AT118" s="206" t="s">
        <v>71</v>
      </c>
      <c r="AU118" s="206" t="s">
        <v>79</v>
      </c>
      <c r="AY118" s="205" t="s">
        <v>232</v>
      </c>
      <c r="BK118" s="207">
        <f>BK119</f>
        <v>0</v>
      </c>
    </row>
    <row r="119" s="2" customFormat="1" ht="24.15" customHeight="1">
      <c r="A119" s="36"/>
      <c r="B119" s="37"/>
      <c r="C119" s="210" t="s">
        <v>329</v>
      </c>
      <c r="D119" s="210" t="s">
        <v>234</v>
      </c>
      <c r="E119" s="211" t="s">
        <v>1459</v>
      </c>
      <c r="F119" s="212" t="s">
        <v>1460</v>
      </c>
      <c r="G119" s="213" t="s">
        <v>287</v>
      </c>
      <c r="H119" s="214">
        <v>49.398000000000003</v>
      </c>
      <c r="I119" s="215"/>
      <c r="J119" s="216">
        <f>ROUND(I119*H119,2)</f>
        <v>0</v>
      </c>
      <c r="K119" s="212" t="s">
        <v>238</v>
      </c>
      <c r="L119" s="42"/>
      <c r="M119" s="233" t="s">
        <v>19</v>
      </c>
      <c r="N119" s="234" t="s">
        <v>43</v>
      </c>
      <c r="O119" s="235"/>
      <c r="P119" s="236">
        <f>O119*H119</f>
        <v>0</v>
      </c>
      <c r="Q119" s="236">
        <v>0</v>
      </c>
      <c r="R119" s="236">
        <f>Q119*H119</f>
        <v>0</v>
      </c>
      <c r="S119" s="236">
        <v>0</v>
      </c>
      <c r="T119" s="237">
        <f>S119*H119</f>
        <v>0</v>
      </c>
      <c r="U119" s="36"/>
      <c r="V119" s="36"/>
      <c r="W119" s="36"/>
      <c r="X119" s="36"/>
      <c r="Y119" s="36"/>
      <c r="Z119" s="36"/>
      <c r="AA119" s="36"/>
      <c r="AB119" s="36"/>
      <c r="AC119" s="36"/>
      <c r="AD119" s="36"/>
      <c r="AE119" s="36"/>
      <c r="AR119" s="221" t="s">
        <v>239</v>
      </c>
      <c r="AT119" s="221" t="s">
        <v>234</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239</v>
      </c>
      <c r="BM119" s="221" t="s">
        <v>1630</v>
      </c>
    </row>
    <row r="120" s="2" customFormat="1" ht="6.96" customHeight="1">
      <c r="A120" s="36"/>
      <c r="B120" s="57"/>
      <c r="C120" s="58"/>
      <c r="D120" s="58"/>
      <c r="E120" s="58"/>
      <c r="F120" s="58"/>
      <c r="G120" s="58"/>
      <c r="H120" s="58"/>
      <c r="I120" s="58"/>
      <c r="J120" s="58"/>
      <c r="K120" s="58"/>
      <c r="L120" s="42"/>
      <c r="M120" s="36"/>
      <c r="O120" s="36"/>
      <c r="P120" s="36"/>
      <c r="Q120" s="36"/>
      <c r="R120" s="36"/>
      <c r="S120" s="36"/>
      <c r="T120" s="36"/>
      <c r="U120" s="36"/>
      <c r="V120" s="36"/>
      <c r="W120" s="36"/>
      <c r="X120" s="36"/>
      <c r="Y120" s="36"/>
      <c r="Z120" s="36"/>
      <c r="AA120" s="36"/>
      <c r="AB120" s="36"/>
      <c r="AC120" s="36"/>
      <c r="AD120" s="36"/>
      <c r="AE120" s="36"/>
    </row>
  </sheetData>
  <sheetProtection sheet="1" autoFilter="0" formatColumns="0" formatRows="0" objects="1" scenarios="1" spinCount="100000" saltValue="Do37+TQ4MSDaud5tyYR+6j4a53HdpuhJT9YVTFf3tmhrtf8Basp3Fller/RtUcrE9L+SpgSOKal+/o081mgKgg==" hashValue="9jNIACX1c+eHr8SIaD/0DvhZnPtGcALewvd4bF4ursWUibOyETKYNBP85KXTFf9eKrsBz4B/MHcAH5JYl/9CGQ==" algorithmName="SHA-512" password="CC35"/>
  <autoFilter ref="C89:K119"/>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160</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1631</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ROUND(J90,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ROUND((SUM(BE90:BE137)),  2)</f>
        <v>0</v>
      </c>
      <c r="G35" s="36"/>
      <c r="H35" s="36"/>
      <c r="I35" s="155">
        <v>0.20999999999999999</v>
      </c>
      <c r="J35" s="154">
        <f>ROUND(((SUM(BE90:BE137))*I35),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ROUND((SUM(BF90:BF137)),  2)</f>
        <v>0</v>
      </c>
      <c r="G36" s="36"/>
      <c r="H36" s="36"/>
      <c r="I36" s="155">
        <v>0.14999999999999999</v>
      </c>
      <c r="J36" s="154">
        <f>ROUND(((SUM(BF90:BF137))*I36),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ROUND((SUM(BG90:BG137)),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ROUND((SUM(BH90:BH137)),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ROUND((SUM(BI90:BI137)),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2020-076-03-08 - SO-03-08 přeložka optického kabelu T-Mobile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J90</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J91</f>
        <v>0</v>
      </c>
      <c r="K64" s="173"/>
      <c r="L64" s="177"/>
      <c r="S64" s="9"/>
      <c r="T64" s="9"/>
      <c r="U64" s="9"/>
      <c r="V64" s="9"/>
      <c r="W64" s="9"/>
      <c r="X64" s="9"/>
      <c r="Y64" s="9"/>
      <c r="Z64" s="9"/>
      <c r="AA64" s="9"/>
      <c r="AB64" s="9"/>
      <c r="AC64" s="9"/>
      <c r="AD64" s="9"/>
      <c r="AE64" s="9"/>
    </row>
    <row r="65" s="10" customFormat="1" ht="19.92" customHeight="1">
      <c r="A65" s="10"/>
      <c r="B65" s="178"/>
      <c r="C65" s="123"/>
      <c r="D65" s="179" t="s">
        <v>211</v>
      </c>
      <c r="E65" s="180"/>
      <c r="F65" s="180"/>
      <c r="G65" s="180"/>
      <c r="H65" s="180"/>
      <c r="I65" s="180"/>
      <c r="J65" s="181">
        <f>J92</f>
        <v>0</v>
      </c>
      <c r="K65" s="123"/>
      <c r="L65" s="182"/>
      <c r="S65" s="10"/>
      <c r="T65" s="10"/>
      <c r="U65" s="10"/>
      <c r="V65" s="10"/>
      <c r="W65" s="10"/>
      <c r="X65" s="10"/>
      <c r="Y65" s="10"/>
      <c r="Z65" s="10"/>
      <c r="AA65" s="10"/>
      <c r="AB65" s="10"/>
      <c r="AC65" s="10"/>
      <c r="AD65" s="10"/>
      <c r="AE65" s="10"/>
    </row>
    <row r="66" s="9" customFormat="1" ht="24.96" customHeight="1">
      <c r="A66" s="9"/>
      <c r="B66" s="172"/>
      <c r="C66" s="173"/>
      <c r="D66" s="174" t="s">
        <v>215</v>
      </c>
      <c r="E66" s="175"/>
      <c r="F66" s="175"/>
      <c r="G66" s="175"/>
      <c r="H66" s="175"/>
      <c r="I66" s="175"/>
      <c r="J66" s="176">
        <f>J98</f>
        <v>0</v>
      </c>
      <c r="K66" s="173"/>
      <c r="L66" s="177"/>
      <c r="S66" s="9"/>
      <c r="T66" s="9"/>
      <c r="U66" s="9"/>
      <c r="V66" s="9"/>
      <c r="W66" s="9"/>
      <c r="X66" s="9"/>
      <c r="Y66" s="9"/>
      <c r="Z66" s="9"/>
      <c r="AA66" s="9"/>
      <c r="AB66" s="9"/>
      <c r="AC66" s="9"/>
      <c r="AD66" s="9"/>
      <c r="AE66" s="9"/>
    </row>
    <row r="67" s="10" customFormat="1" ht="19.92" customHeight="1">
      <c r="A67" s="10"/>
      <c r="B67" s="178"/>
      <c r="C67" s="123"/>
      <c r="D67" s="179" t="s">
        <v>1632</v>
      </c>
      <c r="E67" s="180"/>
      <c r="F67" s="180"/>
      <c r="G67" s="180"/>
      <c r="H67" s="180"/>
      <c r="I67" s="180"/>
      <c r="J67" s="181">
        <f>J99</f>
        <v>0</v>
      </c>
      <c r="K67" s="123"/>
      <c r="L67" s="182"/>
      <c r="S67" s="10"/>
      <c r="T67" s="10"/>
      <c r="U67" s="10"/>
      <c r="V67" s="10"/>
      <c r="W67" s="10"/>
      <c r="X67" s="10"/>
      <c r="Y67" s="10"/>
      <c r="Z67" s="10"/>
      <c r="AA67" s="10"/>
      <c r="AB67" s="10"/>
      <c r="AC67" s="10"/>
      <c r="AD67" s="10"/>
      <c r="AE67" s="10"/>
    </row>
    <row r="68" s="9" customFormat="1" ht="24.96" customHeight="1">
      <c r="A68" s="9"/>
      <c r="B68" s="172"/>
      <c r="C68" s="173"/>
      <c r="D68" s="174" t="s">
        <v>969</v>
      </c>
      <c r="E68" s="175"/>
      <c r="F68" s="175"/>
      <c r="G68" s="175"/>
      <c r="H68" s="175"/>
      <c r="I68" s="175"/>
      <c r="J68" s="176">
        <f>J136</f>
        <v>0</v>
      </c>
      <c r="K68" s="173"/>
      <c r="L68" s="177"/>
      <c r="S68" s="9"/>
      <c r="T68" s="9"/>
      <c r="U68" s="9"/>
      <c r="V68" s="9"/>
      <c r="W68" s="9"/>
      <c r="X68" s="9"/>
      <c r="Y68" s="9"/>
      <c r="Z68" s="9"/>
      <c r="AA68" s="9"/>
      <c r="AB68" s="9"/>
      <c r="AC68" s="9"/>
      <c r="AD68" s="9"/>
      <c r="AE68" s="9"/>
    </row>
    <row r="69" s="2" customFormat="1" ht="21.84" customHeight="1">
      <c r="A69" s="36"/>
      <c r="B69" s="37"/>
      <c r="C69" s="38"/>
      <c r="D69" s="38"/>
      <c r="E69" s="38"/>
      <c r="F69" s="38"/>
      <c r="G69" s="38"/>
      <c r="H69" s="38"/>
      <c r="I69" s="38"/>
      <c r="J69" s="38"/>
      <c r="K69" s="38"/>
      <c r="L69" s="142"/>
      <c r="S69" s="36"/>
      <c r="T69" s="36"/>
      <c r="U69" s="36"/>
      <c r="V69" s="36"/>
      <c r="W69" s="36"/>
      <c r="X69" s="36"/>
      <c r="Y69" s="36"/>
      <c r="Z69" s="36"/>
      <c r="AA69" s="36"/>
      <c r="AB69" s="36"/>
      <c r="AC69" s="36"/>
      <c r="AD69" s="36"/>
      <c r="AE69" s="36"/>
    </row>
    <row r="70" s="2" customFormat="1" ht="6.96" customHeight="1">
      <c r="A70" s="36"/>
      <c r="B70" s="57"/>
      <c r="C70" s="58"/>
      <c r="D70" s="58"/>
      <c r="E70" s="58"/>
      <c r="F70" s="58"/>
      <c r="G70" s="58"/>
      <c r="H70" s="58"/>
      <c r="I70" s="58"/>
      <c r="J70" s="58"/>
      <c r="K70" s="58"/>
      <c r="L70" s="142"/>
      <c r="S70" s="36"/>
      <c r="T70" s="36"/>
      <c r="U70" s="36"/>
      <c r="V70" s="36"/>
      <c r="W70" s="36"/>
      <c r="X70" s="36"/>
      <c r="Y70" s="36"/>
      <c r="Z70" s="36"/>
      <c r="AA70" s="36"/>
      <c r="AB70" s="36"/>
      <c r="AC70" s="36"/>
      <c r="AD70" s="36"/>
      <c r="AE70" s="36"/>
    </row>
    <row r="74" s="2" customFormat="1" ht="6.96" customHeight="1">
      <c r="A74" s="36"/>
      <c r="B74" s="59"/>
      <c r="C74" s="60"/>
      <c r="D74" s="60"/>
      <c r="E74" s="60"/>
      <c r="F74" s="60"/>
      <c r="G74" s="60"/>
      <c r="H74" s="60"/>
      <c r="I74" s="60"/>
      <c r="J74" s="60"/>
      <c r="K74" s="60"/>
      <c r="L74" s="142"/>
      <c r="S74" s="36"/>
      <c r="T74" s="36"/>
      <c r="U74" s="36"/>
      <c r="V74" s="36"/>
      <c r="W74" s="36"/>
      <c r="X74" s="36"/>
      <c r="Y74" s="36"/>
      <c r="Z74" s="36"/>
      <c r="AA74" s="36"/>
      <c r="AB74" s="36"/>
      <c r="AC74" s="36"/>
      <c r="AD74" s="36"/>
      <c r="AE74" s="36"/>
    </row>
    <row r="75" s="2" customFormat="1" ht="24.96" customHeight="1">
      <c r="A75" s="36"/>
      <c r="B75" s="37"/>
      <c r="C75" s="21" t="s">
        <v>217</v>
      </c>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2" customHeight="1">
      <c r="A77" s="36"/>
      <c r="B77" s="37"/>
      <c r="C77" s="30" t="s">
        <v>16</v>
      </c>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6.5" customHeight="1">
      <c r="A78" s="36"/>
      <c r="B78" s="37"/>
      <c r="C78" s="38"/>
      <c r="D78" s="38"/>
      <c r="E78" s="167" t="str">
        <f>E7</f>
        <v>Školní sklad FLD, trafostanice</v>
      </c>
      <c r="F78" s="30"/>
      <c r="G78" s="30"/>
      <c r="H78" s="30"/>
      <c r="I78" s="38"/>
      <c r="J78" s="38"/>
      <c r="K78" s="38"/>
      <c r="L78" s="142"/>
      <c r="S78" s="36"/>
      <c r="T78" s="36"/>
      <c r="U78" s="36"/>
      <c r="V78" s="36"/>
      <c r="W78" s="36"/>
      <c r="X78" s="36"/>
      <c r="Y78" s="36"/>
      <c r="Z78" s="36"/>
      <c r="AA78" s="36"/>
      <c r="AB78" s="36"/>
      <c r="AC78" s="36"/>
      <c r="AD78" s="36"/>
      <c r="AE78" s="36"/>
    </row>
    <row r="79" s="1" customFormat="1" ht="12" customHeight="1">
      <c r="B79" s="19"/>
      <c r="C79" s="30" t="s">
        <v>201</v>
      </c>
      <c r="D79" s="20"/>
      <c r="E79" s="20"/>
      <c r="F79" s="20"/>
      <c r="G79" s="20"/>
      <c r="H79" s="20"/>
      <c r="I79" s="20"/>
      <c r="J79" s="20"/>
      <c r="K79" s="20"/>
      <c r="L79" s="18"/>
    </row>
    <row r="80" s="2" customFormat="1" ht="16.5" customHeight="1">
      <c r="A80" s="36"/>
      <c r="B80" s="37"/>
      <c r="C80" s="38"/>
      <c r="D80" s="38"/>
      <c r="E80" s="167" t="s">
        <v>1331</v>
      </c>
      <c r="F80" s="38"/>
      <c r="G80" s="38"/>
      <c r="H80" s="38"/>
      <c r="I80" s="38"/>
      <c r="J80" s="38"/>
      <c r="K80" s="38"/>
      <c r="L80" s="142"/>
      <c r="S80" s="36"/>
      <c r="T80" s="36"/>
      <c r="U80" s="36"/>
      <c r="V80" s="36"/>
      <c r="W80" s="36"/>
      <c r="X80" s="36"/>
      <c r="Y80" s="36"/>
      <c r="Z80" s="36"/>
      <c r="AA80" s="36"/>
      <c r="AB80" s="36"/>
      <c r="AC80" s="36"/>
      <c r="AD80" s="36"/>
      <c r="AE80" s="36"/>
    </row>
    <row r="81" s="2" customFormat="1" ht="12" customHeight="1">
      <c r="A81" s="36"/>
      <c r="B81" s="37"/>
      <c r="C81" s="30" t="s">
        <v>203</v>
      </c>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16.5" customHeight="1">
      <c r="A82" s="36"/>
      <c r="B82" s="37"/>
      <c r="C82" s="38"/>
      <c r="D82" s="38"/>
      <c r="E82" s="67" t="str">
        <f>E11</f>
        <v xml:space="preserve">2020-076-03-08 - SO-03-08 přeložka optického kabelu T-Mobile </v>
      </c>
      <c r="F82" s="38"/>
      <c r="G82" s="38"/>
      <c r="H82" s="38"/>
      <c r="I82" s="38"/>
      <c r="J82" s="38"/>
      <c r="K82" s="38"/>
      <c r="L82" s="142"/>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142"/>
      <c r="S83" s="36"/>
      <c r="T83" s="36"/>
      <c r="U83" s="36"/>
      <c r="V83" s="36"/>
      <c r="W83" s="36"/>
      <c r="X83" s="36"/>
      <c r="Y83" s="36"/>
      <c r="Z83" s="36"/>
      <c r="AA83" s="36"/>
      <c r="AB83" s="36"/>
      <c r="AC83" s="36"/>
      <c r="AD83" s="36"/>
      <c r="AE83" s="36"/>
    </row>
    <row r="84" s="2" customFormat="1" ht="12" customHeight="1">
      <c r="A84" s="36"/>
      <c r="B84" s="37"/>
      <c r="C84" s="30" t="s">
        <v>21</v>
      </c>
      <c r="D84" s="38"/>
      <c r="E84" s="38"/>
      <c r="F84" s="25" t="str">
        <f>F14</f>
        <v>Kamýcká 1176, Praha 6</v>
      </c>
      <c r="G84" s="38"/>
      <c r="H84" s="38"/>
      <c r="I84" s="30" t="s">
        <v>23</v>
      </c>
      <c r="J84" s="70" t="str">
        <f>IF(J14="","",J14)</f>
        <v>16. 10. 2020</v>
      </c>
      <c r="K84" s="38"/>
      <c r="L84" s="142"/>
      <c r="S84" s="36"/>
      <c r="T84" s="36"/>
      <c r="U84" s="36"/>
      <c r="V84" s="36"/>
      <c r="W84" s="36"/>
      <c r="X84" s="36"/>
      <c r="Y84" s="36"/>
      <c r="Z84" s="36"/>
      <c r="AA84" s="36"/>
      <c r="AB84" s="36"/>
      <c r="AC84" s="36"/>
      <c r="AD84" s="36"/>
      <c r="AE84" s="36"/>
    </row>
    <row r="85" s="2" customFormat="1" ht="6.96" customHeight="1">
      <c r="A85" s="36"/>
      <c r="B85" s="37"/>
      <c r="C85" s="38"/>
      <c r="D85" s="38"/>
      <c r="E85" s="38"/>
      <c r="F85" s="38"/>
      <c r="G85" s="38"/>
      <c r="H85" s="38"/>
      <c r="I85" s="38"/>
      <c r="J85" s="38"/>
      <c r="K85" s="38"/>
      <c r="L85" s="142"/>
      <c r="S85" s="36"/>
      <c r="T85" s="36"/>
      <c r="U85" s="36"/>
      <c r="V85" s="36"/>
      <c r="W85" s="36"/>
      <c r="X85" s="36"/>
      <c r="Y85" s="36"/>
      <c r="Z85" s="36"/>
      <c r="AA85" s="36"/>
      <c r="AB85" s="36"/>
      <c r="AC85" s="36"/>
      <c r="AD85" s="36"/>
      <c r="AE85" s="36"/>
    </row>
    <row r="86" s="2" customFormat="1" ht="40.05" customHeight="1">
      <c r="A86" s="36"/>
      <c r="B86" s="37"/>
      <c r="C86" s="30" t="s">
        <v>25</v>
      </c>
      <c r="D86" s="38"/>
      <c r="E86" s="38"/>
      <c r="F86" s="25" t="str">
        <f>E17</f>
        <v>ČZU v Praze, Kamýcká 1176, Praha 6</v>
      </c>
      <c r="G86" s="38"/>
      <c r="H86" s="38"/>
      <c r="I86" s="30" t="s">
        <v>31</v>
      </c>
      <c r="J86" s="34" t="str">
        <f>E23</f>
        <v>Ing. Vladimír Čapka, Gerstnerova 5/658, Praha 7</v>
      </c>
      <c r="K86" s="38"/>
      <c r="L86" s="142"/>
      <c r="S86" s="36"/>
      <c r="T86" s="36"/>
      <c r="U86" s="36"/>
      <c r="V86" s="36"/>
      <c r="W86" s="36"/>
      <c r="X86" s="36"/>
      <c r="Y86" s="36"/>
      <c r="Z86" s="36"/>
      <c r="AA86" s="36"/>
      <c r="AB86" s="36"/>
      <c r="AC86" s="36"/>
      <c r="AD86" s="36"/>
      <c r="AE86" s="36"/>
    </row>
    <row r="87" s="2" customFormat="1" ht="25.65" customHeight="1">
      <c r="A87" s="36"/>
      <c r="B87" s="37"/>
      <c r="C87" s="30" t="s">
        <v>29</v>
      </c>
      <c r="D87" s="38"/>
      <c r="E87" s="38"/>
      <c r="F87" s="25" t="str">
        <f>IF(E20="","",E20)</f>
        <v>Vyplň údaj</v>
      </c>
      <c r="G87" s="38"/>
      <c r="H87" s="38"/>
      <c r="I87" s="30" t="s">
        <v>34</v>
      </c>
      <c r="J87" s="34" t="str">
        <f>E26</f>
        <v>Ing. Dana Mlejnková</v>
      </c>
      <c r="K87" s="38"/>
      <c r="L87" s="142"/>
      <c r="S87" s="36"/>
      <c r="T87" s="36"/>
      <c r="U87" s="36"/>
      <c r="V87" s="36"/>
      <c r="W87" s="36"/>
      <c r="X87" s="36"/>
      <c r="Y87" s="36"/>
      <c r="Z87" s="36"/>
      <c r="AA87" s="36"/>
      <c r="AB87" s="36"/>
      <c r="AC87" s="36"/>
      <c r="AD87" s="36"/>
      <c r="AE87" s="36"/>
    </row>
    <row r="88" s="2" customFormat="1" ht="10.32" customHeight="1">
      <c r="A88" s="36"/>
      <c r="B88" s="37"/>
      <c r="C88" s="38"/>
      <c r="D88" s="38"/>
      <c r="E88" s="38"/>
      <c r="F88" s="38"/>
      <c r="G88" s="38"/>
      <c r="H88" s="38"/>
      <c r="I88" s="38"/>
      <c r="J88" s="38"/>
      <c r="K88" s="38"/>
      <c r="L88" s="142"/>
      <c r="S88" s="36"/>
      <c r="T88" s="36"/>
      <c r="U88" s="36"/>
      <c r="V88" s="36"/>
      <c r="W88" s="36"/>
      <c r="X88" s="36"/>
      <c r="Y88" s="36"/>
      <c r="Z88" s="36"/>
      <c r="AA88" s="36"/>
      <c r="AB88" s="36"/>
      <c r="AC88" s="36"/>
      <c r="AD88" s="36"/>
      <c r="AE88" s="36"/>
    </row>
    <row r="89" s="11" customFormat="1" ht="29.28" customHeight="1">
      <c r="A89" s="183"/>
      <c r="B89" s="184"/>
      <c r="C89" s="185" t="s">
        <v>218</v>
      </c>
      <c r="D89" s="186" t="s">
        <v>57</v>
      </c>
      <c r="E89" s="186" t="s">
        <v>53</v>
      </c>
      <c r="F89" s="186" t="s">
        <v>54</v>
      </c>
      <c r="G89" s="186" t="s">
        <v>219</v>
      </c>
      <c r="H89" s="186" t="s">
        <v>220</v>
      </c>
      <c r="I89" s="186" t="s">
        <v>221</v>
      </c>
      <c r="J89" s="186" t="s">
        <v>208</v>
      </c>
      <c r="K89" s="187" t="s">
        <v>222</v>
      </c>
      <c r="L89" s="188"/>
      <c r="M89" s="90" t="s">
        <v>19</v>
      </c>
      <c r="N89" s="91" t="s">
        <v>42</v>
      </c>
      <c r="O89" s="91" t="s">
        <v>223</v>
      </c>
      <c r="P89" s="91" t="s">
        <v>224</v>
      </c>
      <c r="Q89" s="91" t="s">
        <v>225</v>
      </c>
      <c r="R89" s="91" t="s">
        <v>226</v>
      </c>
      <c r="S89" s="91" t="s">
        <v>227</v>
      </c>
      <c r="T89" s="92" t="s">
        <v>228</v>
      </c>
      <c r="U89" s="183"/>
      <c r="V89" s="183"/>
      <c r="W89" s="183"/>
      <c r="X89" s="183"/>
      <c r="Y89" s="183"/>
      <c r="Z89" s="183"/>
      <c r="AA89" s="183"/>
      <c r="AB89" s="183"/>
      <c r="AC89" s="183"/>
      <c r="AD89" s="183"/>
      <c r="AE89" s="183"/>
    </row>
    <row r="90" s="2" customFormat="1" ht="22.8" customHeight="1">
      <c r="A90" s="36"/>
      <c r="B90" s="37"/>
      <c r="C90" s="97" t="s">
        <v>229</v>
      </c>
      <c r="D90" s="38"/>
      <c r="E90" s="38"/>
      <c r="F90" s="38"/>
      <c r="G90" s="38"/>
      <c r="H90" s="38"/>
      <c r="I90" s="38"/>
      <c r="J90" s="189">
        <f>BK90</f>
        <v>0</v>
      </c>
      <c r="K90" s="38"/>
      <c r="L90" s="42"/>
      <c r="M90" s="93"/>
      <c r="N90" s="190"/>
      <c r="O90" s="94"/>
      <c r="P90" s="191">
        <f>P91+P98+P136</f>
        <v>0</v>
      </c>
      <c r="Q90" s="94"/>
      <c r="R90" s="191">
        <f>R91+R98+R136</f>
        <v>0</v>
      </c>
      <c r="S90" s="94"/>
      <c r="T90" s="192">
        <f>T91+T98+T136</f>
        <v>0</v>
      </c>
      <c r="U90" s="36"/>
      <c r="V90" s="36"/>
      <c r="W90" s="36"/>
      <c r="X90" s="36"/>
      <c r="Y90" s="36"/>
      <c r="Z90" s="36"/>
      <c r="AA90" s="36"/>
      <c r="AB90" s="36"/>
      <c r="AC90" s="36"/>
      <c r="AD90" s="36"/>
      <c r="AE90" s="36"/>
      <c r="AT90" s="15" t="s">
        <v>71</v>
      </c>
      <c r="AU90" s="15" t="s">
        <v>209</v>
      </c>
      <c r="BK90" s="193">
        <f>BK91+BK98+BK136</f>
        <v>0</v>
      </c>
    </row>
    <row r="91" s="12" customFormat="1" ht="25.92" customHeight="1">
      <c r="A91" s="12"/>
      <c r="B91" s="194"/>
      <c r="C91" s="195"/>
      <c r="D91" s="196" t="s">
        <v>71</v>
      </c>
      <c r="E91" s="197" t="s">
        <v>230</v>
      </c>
      <c r="F91" s="197" t="s">
        <v>231</v>
      </c>
      <c r="G91" s="195"/>
      <c r="H91" s="195"/>
      <c r="I91" s="198"/>
      <c r="J91" s="199">
        <f>BK91</f>
        <v>0</v>
      </c>
      <c r="K91" s="195"/>
      <c r="L91" s="200"/>
      <c r="M91" s="201"/>
      <c r="N91" s="202"/>
      <c r="O91" s="202"/>
      <c r="P91" s="203">
        <f>P92</f>
        <v>0</v>
      </c>
      <c r="Q91" s="202"/>
      <c r="R91" s="203">
        <f>R92</f>
        <v>0</v>
      </c>
      <c r="S91" s="202"/>
      <c r="T91" s="204">
        <f>T92</f>
        <v>0</v>
      </c>
      <c r="U91" s="12"/>
      <c r="V91" s="12"/>
      <c r="W91" s="12"/>
      <c r="X91" s="12"/>
      <c r="Y91" s="12"/>
      <c r="Z91" s="12"/>
      <c r="AA91" s="12"/>
      <c r="AB91" s="12"/>
      <c r="AC91" s="12"/>
      <c r="AD91" s="12"/>
      <c r="AE91" s="12"/>
      <c r="AR91" s="205" t="s">
        <v>79</v>
      </c>
      <c r="AT91" s="206" t="s">
        <v>71</v>
      </c>
      <c r="AU91" s="206" t="s">
        <v>72</v>
      </c>
      <c r="AY91" s="205" t="s">
        <v>232</v>
      </c>
      <c r="BK91" s="207">
        <f>BK92</f>
        <v>0</v>
      </c>
    </row>
    <row r="92" s="12" customFormat="1" ht="22.8" customHeight="1">
      <c r="A92" s="12"/>
      <c r="B92" s="194"/>
      <c r="C92" s="195"/>
      <c r="D92" s="196" t="s">
        <v>71</v>
      </c>
      <c r="E92" s="208" t="s">
        <v>79</v>
      </c>
      <c r="F92" s="208" t="s">
        <v>233</v>
      </c>
      <c r="G92" s="195"/>
      <c r="H92" s="195"/>
      <c r="I92" s="198"/>
      <c r="J92" s="209">
        <f>BK92</f>
        <v>0</v>
      </c>
      <c r="K92" s="195"/>
      <c r="L92" s="200"/>
      <c r="M92" s="201"/>
      <c r="N92" s="202"/>
      <c r="O92" s="202"/>
      <c r="P92" s="203">
        <f>SUM(P93:P97)</f>
        <v>0</v>
      </c>
      <c r="Q92" s="202"/>
      <c r="R92" s="203">
        <f>SUM(R93:R97)</f>
        <v>0</v>
      </c>
      <c r="S92" s="202"/>
      <c r="T92" s="204">
        <f>SUM(T93:T97)</f>
        <v>0</v>
      </c>
      <c r="U92" s="12"/>
      <c r="V92" s="12"/>
      <c r="W92" s="12"/>
      <c r="X92" s="12"/>
      <c r="Y92" s="12"/>
      <c r="Z92" s="12"/>
      <c r="AA92" s="12"/>
      <c r="AB92" s="12"/>
      <c r="AC92" s="12"/>
      <c r="AD92" s="12"/>
      <c r="AE92" s="12"/>
      <c r="AR92" s="205" t="s">
        <v>79</v>
      </c>
      <c r="AT92" s="206" t="s">
        <v>71</v>
      </c>
      <c r="AU92" s="206" t="s">
        <v>79</v>
      </c>
      <c r="AY92" s="205" t="s">
        <v>232</v>
      </c>
      <c r="BK92" s="207">
        <f>SUM(BK93:BK97)</f>
        <v>0</v>
      </c>
    </row>
    <row r="93" s="2" customFormat="1" ht="14.4" customHeight="1">
      <c r="A93" s="36"/>
      <c r="B93" s="37"/>
      <c r="C93" s="210" t="s">
        <v>79</v>
      </c>
      <c r="D93" s="210" t="s">
        <v>234</v>
      </c>
      <c r="E93" s="211" t="s">
        <v>1633</v>
      </c>
      <c r="F93" s="212" t="s">
        <v>1634</v>
      </c>
      <c r="G93" s="213" t="s">
        <v>1103</v>
      </c>
      <c r="H93" s="214">
        <v>93</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1635</v>
      </c>
    </row>
    <row r="94" s="2" customFormat="1" ht="24.15" customHeight="1">
      <c r="A94" s="36"/>
      <c r="B94" s="37"/>
      <c r="C94" s="210" t="s">
        <v>81</v>
      </c>
      <c r="D94" s="210" t="s">
        <v>234</v>
      </c>
      <c r="E94" s="211" t="s">
        <v>1636</v>
      </c>
      <c r="F94" s="212" t="s">
        <v>1637</v>
      </c>
      <c r="G94" s="213" t="s">
        <v>542</v>
      </c>
      <c r="H94" s="214">
        <v>93</v>
      </c>
      <c r="I94" s="215"/>
      <c r="J94" s="216">
        <f>ROUND(I94*H94,2)</f>
        <v>0</v>
      </c>
      <c r="K94" s="212" t="s">
        <v>19</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1638</v>
      </c>
    </row>
    <row r="95" s="2" customFormat="1" ht="14.4" customHeight="1">
      <c r="A95" s="36"/>
      <c r="B95" s="37"/>
      <c r="C95" s="210" t="s">
        <v>245</v>
      </c>
      <c r="D95" s="210" t="s">
        <v>234</v>
      </c>
      <c r="E95" s="211" t="s">
        <v>1639</v>
      </c>
      <c r="F95" s="212" t="s">
        <v>1640</v>
      </c>
      <c r="G95" s="213" t="s">
        <v>638</v>
      </c>
      <c r="H95" s="214">
        <v>2</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1641</v>
      </c>
    </row>
    <row r="96" s="2" customFormat="1" ht="14.4" customHeight="1">
      <c r="A96" s="36"/>
      <c r="B96" s="37"/>
      <c r="C96" s="210" t="s">
        <v>239</v>
      </c>
      <c r="D96" s="210" t="s">
        <v>234</v>
      </c>
      <c r="E96" s="211" t="s">
        <v>1642</v>
      </c>
      <c r="F96" s="212" t="s">
        <v>1643</v>
      </c>
      <c r="G96" s="213" t="s">
        <v>542</v>
      </c>
      <c r="H96" s="214">
        <v>186</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1644</v>
      </c>
    </row>
    <row r="97" s="2" customFormat="1" ht="14.4" customHeight="1">
      <c r="A97" s="36"/>
      <c r="B97" s="37"/>
      <c r="C97" s="210" t="s">
        <v>252</v>
      </c>
      <c r="D97" s="210" t="s">
        <v>234</v>
      </c>
      <c r="E97" s="211" t="s">
        <v>1645</v>
      </c>
      <c r="F97" s="212" t="s">
        <v>1646</v>
      </c>
      <c r="G97" s="213" t="s">
        <v>542</v>
      </c>
      <c r="H97" s="214">
        <v>93</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1647</v>
      </c>
    </row>
    <row r="98" s="12" customFormat="1" ht="25.92" customHeight="1">
      <c r="A98" s="12"/>
      <c r="B98" s="194"/>
      <c r="C98" s="195"/>
      <c r="D98" s="196" t="s">
        <v>71</v>
      </c>
      <c r="E98" s="197" t="s">
        <v>368</v>
      </c>
      <c r="F98" s="197" t="s">
        <v>369</v>
      </c>
      <c r="G98" s="195"/>
      <c r="H98" s="195"/>
      <c r="I98" s="198"/>
      <c r="J98" s="199">
        <f>BK98</f>
        <v>0</v>
      </c>
      <c r="K98" s="195"/>
      <c r="L98" s="200"/>
      <c r="M98" s="201"/>
      <c r="N98" s="202"/>
      <c r="O98" s="202"/>
      <c r="P98" s="203">
        <f>P99</f>
        <v>0</v>
      </c>
      <c r="Q98" s="202"/>
      <c r="R98" s="203">
        <f>R99</f>
        <v>0</v>
      </c>
      <c r="S98" s="202"/>
      <c r="T98" s="204">
        <f>T99</f>
        <v>0</v>
      </c>
      <c r="U98" s="12"/>
      <c r="V98" s="12"/>
      <c r="W98" s="12"/>
      <c r="X98" s="12"/>
      <c r="Y98" s="12"/>
      <c r="Z98" s="12"/>
      <c r="AA98" s="12"/>
      <c r="AB98" s="12"/>
      <c r="AC98" s="12"/>
      <c r="AD98" s="12"/>
      <c r="AE98" s="12"/>
      <c r="AR98" s="205" t="s">
        <v>81</v>
      </c>
      <c r="AT98" s="206" t="s">
        <v>71</v>
      </c>
      <c r="AU98" s="206" t="s">
        <v>72</v>
      </c>
      <c r="AY98" s="205" t="s">
        <v>232</v>
      </c>
      <c r="BK98" s="207">
        <f>BK99</f>
        <v>0</v>
      </c>
    </row>
    <row r="99" s="12" customFormat="1" ht="22.8" customHeight="1">
      <c r="A99" s="12"/>
      <c r="B99" s="194"/>
      <c r="C99" s="195"/>
      <c r="D99" s="196" t="s">
        <v>71</v>
      </c>
      <c r="E99" s="208" t="s">
        <v>1648</v>
      </c>
      <c r="F99" s="208" t="s">
        <v>1649</v>
      </c>
      <c r="G99" s="195"/>
      <c r="H99" s="195"/>
      <c r="I99" s="198"/>
      <c r="J99" s="209">
        <f>BK99</f>
        <v>0</v>
      </c>
      <c r="K99" s="195"/>
      <c r="L99" s="200"/>
      <c r="M99" s="201"/>
      <c r="N99" s="202"/>
      <c r="O99" s="202"/>
      <c r="P99" s="203">
        <f>SUM(P100:P135)</f>
        <v>0</v>
      </c>
      <c r="Q99" s="202"/>
      <c r="R99" s="203">
        <f>SUM(R100:R135)</f>
        <v>0</v>
      </c>
      <c r="S99" s="202"/>
      <c r="T99" s="204">
        <f>SUM(T100:T135)</f>
        <v>0</v>
      </c>
      <c r="U99" s="12"/>
      <c r="V99" s="12"/>
      <c r="W99" s="12"/>
      <c r="X99" s="12"/>
      <c r="Y99" s="12"/>
      <c r="Z99" s="12"/>
      <c r="AA99" s="12"/>
      <c r="AB99" s="12"/>
      <c r="AC99" s="12"/>
      <c r="AD99" s="12"/>
      <c r="AE99" s="12"/>
      <c r="AR99" s="205" t="s">
        <v>81</v>
      </c>
      <c r="AT99" s="206" t="s">
        <v>71</v>
      </c>
      <c r="AU99" s="206" t="s">
        <v>79</v>
      </c>
      <c r="AY99" s="205" t="s">
        <v>232</v>
      </c>
      <c r="BK99" s="207">
        <f>SUM(BK100:BK135)</f>
        <v>0</v>
      </c>
    </row>
    <row r="100" s="2" customFormat="1" ht="14.4" customHeight="1">
      <c r="A100" s="36"/>
      <c r="B100" s="37"/>
      <c r="C100" s="223" t="s">
        <v>256</v>
      </c>
      <c r="D100" s="223" t="s">
        <v>302</v>
      </c>
      <c r="E100" s="224" t="s">
        <v>1650</v>
      </c>
      <c r="F100" s="225" t="s">
        <v>1651</v>
      </c>
      <c r="G100" s="226" t="s">
        <v>542</v>
      </c>
      <c r="H100" s="227">
        <v>270</v>
      </c>
      <c r="I100" s="228"/>
      <c r="J100" s="229">
        <f>ROUND(I100*H100,2)</f>
        <v>0</v>
      </c>
      <c r="K100" s="225" t="s">
        <v>19</v>
      </c>
      <c r="L100" s="230"/>
      <c r="M100" s="231" t="s">
        <v>19</v>
      </c>
      <c r="N100" s="232"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364</v>
      </c>
      <c r="AT100" s="221" t="s">
        <v>302</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1652</v>
      </c>
    </row>
    <row r="101" s="2" customFormat="1" ht="14.4" customHeight="1">
      <c r="A101" s="36"/>
      <c r="B101" s="37"/>
      <c r="C101" s="223" t="s">
        <v>260</v>
      </c>
      <c r="D101" s="223" t="s">
        <v>302</v>
      </c>
      <c r="E101" s="224" t="s">
        <v>1653</v>
      </c>
      <c r="F101" s="225" t="s">
        <v>1654</v>
      </c>
      <c r="G101" s="226" t="s">
        <v>638</v>
      </c>
      <c r="H101" s="227">
        <v>2</v>
      </c>
      <c r="I101" s="228"/>
      <c r="J101" s="229">
        <f>ROUND(I101*H101,2)</f>
        <v>0</v>
      </c>
      <c r="K101" s="225" t="s">
        <v>19</v>
      </c>
      <c r="L101" s="230"/>
      <c r="M101" s="231" t="s">
        <v>19</v>
      </c>
      <c r="N101" s="232"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364</v>
      </c>
      <c r="AT101" s="221" t="s">
        <v>302</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1655</v>
      </c>
    </row>
    <row r="102" s="2" customFormat="1" ht="14.4" customHeight="1">
      <c r="A102" s="36"/>
      <c r="B102" s="37"/>
      <c r="C102" s="223" t="s">
        <v>264</v>
      </c>
      <c r="D102" s="223" t="s">
        <v>302</v>
      </c>
      <c r="E102" s="224" t="s">
        <v>1656</v>
      </c>
      <c r="F102" s="225" t="s">
        <v>1657</v>
      </c>
      <c r="G102" s="226" t="s">
        <v>638</v>
      </c>
      <c r="H102" s="227">
        <v>1</v>
      </c>
      <c r="I102" s="228"/>
      <c r="J102" s="229">
        <f>ROUND(I102*H102,2)</f>
        <v>0</v>
      </c>
      <c r="K102" s="225" t="s">
        <v>19</v>
      </c>
      <c r="L102" s="230"/>
      <c r="M102" s="231" t="s">
        <v>19</v>
      </c>
      <c r="N102" s="232"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364</v>
      </c>
      <c r="AT102" s="221" t="s">
        <v>302</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1658</v>
      </c>
    </row>
    <row r="103" s="2" customFormat="1" ht="14.4" customHeight="1">
      <c r="A103" s="36"/>
      <c r="B103" s="37"/>
      <c r="C103" s="223" t="s">
        <v>268</v>
      </c>
      <c r="D103" s="223" t="s">
        <v>302</v>
      </c>
      <c r="E103" s="224" t="s">
        <v>1659</v>
      </c>
      <c r="F103" s="225" t="s">
        <v>1660</v>
      </c>
      <c r="G103" s="226" t="s">
        <v>638</v>
      </c>
      <c r="H103" s="227">
        <v>6</v>
      </c>
      <c r="I103" s="228"/>
      <c r="J103" s="229">
        <f>ROUND(I103*H103,2)</f>
        <v>0</v>
      </c>
      <c r="K103" s="225" t="s">
        <v>19</v>
      </c>
      <c r="L103" s="230"/>
      <c r="M103" s="231" t="s">
        <v>19</v>
      </c>
      <c r="N103" s="232"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364</v>
      </c>
      <c r="AT103" s="221" t="s">
        <v>302</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1661</v>
      </c>
    </row>
    <row r="104" s="2" customFormat="1" ht="14.4" customHeight="1">
      <c r="A104" s="36"/>
      <c r="B104" s="37"/>
      <c r="C104" s="223" t="s">
        <v>272</v>
      </c>
      <c r="D104" s="223" t="s">
        <v>302</v>
      </c>
      <c r="E104" s="224" t="s">
        <v>1662</v>
      </c>
      <c r="F104" s="225" t="s">
        <v>1663</v>
      </c>
      <c r="G104" s="226" t="s">
        <v>542</v>
      </c>
      <c r="H104" s="227">
        <v>175</v>
      </c>
      <c r="I104" s="228"/>
      <c r="J104" s="229">
        <f>ROUND(I104*H104,2)</f>
        <v>0</v>
      </c>
      <c r="K104" s="225" t="s">
        <v>19</v>
      </c>
      <c r="L104" s="230"/>
      <c r="M104" s="231" t="s">
        <v>19</v>
      </c>
      <c r="N104" s="232"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364</v>
      </c>
      <c r="AT104" s="221" t="s">
        <v>302</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1664</v>
      </c>
    </row>
    <row r="105" s="2" customFormat="1" ht="14.4" customHeight="1">
      <c r="A105" s="36"/>
      <c r="B105" s="37"/>
      <c r="C105" s="223" t="s">
        <v>276</v>
      </c>
      <c r="D105" s="223" t="s">
        <v>302</v>
      </c>
      <c r="E105" s="224" t="s">
        <v>1665</v>
      </c>
      <c r="F105" s="225" t="s">
        <v>1666</v>
      </c>
      <c r="G105" s="226" t="s">
        <v>542</v>
      </c>
      <c r="H105" s="227">
        <v>175</v>
      </c>
      <c r="I105" s="228"/>
      <c r="J105" s="229">
        <f>ROUND(I105*H105,2)</f>
        <v>0</v>
      </c>
      <c r="K105" s="225" t="s">
        <v>19</v>
      </c>
      <c r="L105" s="230"/>
      <c r="M105" s="231" t="s">
        <v>19</v>
      </c>
      <c r="N105" s="232"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364</v>
      </c>
      <c r="AT105" s="221" t="s">
        <v>302</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1667</v>
      </c>
    </row>
    <row r="106" s="2" customFormat="1" ht="14.4" customHeight="1">
      <c r="A106" s="36"/>
      <c r="B106" s="37"/>
      <c r="C106" s="223" t="s">
        <v>280</v>
      </c>
      <c r="D106" s="223" t="s">
        <v>302</v>
      </c>
      <c r="E106" s="224" t="s">
        <v>1668</v>
      </c>
      <c r="F106" s="225" t="s">
        <v>1669</v>
      </c>
      <c r="G106" s="226" t="s">
        <v>638</v>
      </c>
      <c r="H106" s="227">
        <v>2</v>
      </c>
      <c r="I106" s="228"/>
      <c r="J106" s="229">
        <f>ROUND(I106*H106,2)</f>
        <v>0</v>
      </c>
      <c r="K106" s="225" t="s">
        <v>19</v>
      </c>
      <c r="L106" s="230"/>
      <c r="M106" s="231" t="s">
        <v>19</v>
      </c>
      <c r="N106" s="232"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364</v>
      </c>
      <c r="AT106" s="221" t="s">
        <v>302</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1670</v>
      </c>
    </row>
    <row r="107" s="2" customFormat="1" ht="14.4" customHeight="1">
      <c r="A107" s="36"/>
      <c r="B107" s="37"/>
      <c r="C107" s="223" t="s">
        <v>284</v>
      </c>
      <c r="D107" s="223" t="s">
        <v>302</v>
      </c>
      <c r="E107" s="224" t="s">
        <v>1671</v>
      </c>
      <c r="F107" s="225" t="s">
        <v>1672</v>
      </c>
      <c r="G107" s="226" t="s">
        <v>638</v>
      </c>
      <c r="H107" s="227">
        <v>2</v>
      </c>
      <c r="I107" s="228"/>
      <c r="J107" s="229">
        <f>ROUND(I107*H107,2)</f>
        <v>0</v>
      </c>
      <c r="K107" s="225" t="s">
        <v>19</v>
      </c>
      <c r="L107" s="230"/>
      <c r="M107" s="231" t="s">
        <v>19</v>
      </c>
      <c r="N107" s="232"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364</v>
      </c>
      <c r="AT107" s="221" t="s">
        <v>302</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1673</v>
      </c>
    </row>
    <row r="108" s="2" customFormat="1" ht="14.4" customHeight="1">
      <c r="A108" s="36"/>
      <c r="B108" s="37"/>
      <c r="C108" s="223" t="s">
        <v>289</v>
      </c>
      <c r="D108" s="223" t="s">
        <v>302</v>
      </c>
      <c r="E108" s="224" t="s">
        <v>1674</v>
      </c>
      <c r="F108" s="225" t="s">
        <v>1675</v>
      </c>
      <c r="G108" s="226" t="s">
        <v>638</v>
      </c>
      <c r="H108" s="227">
        <v>93</v>
      </c>
      <c r="I108" s="228"/>
      <c r="J108" s="229">
        <f>ROUND(I108*H108,2)</f>
        <v>0</v>
      </c>
      <c r="K108" s="225" t="s">
        <v>19</v>
      </c>
      <c r="L108" s="230"/>
      <c r="M108" s="231" t="s">
        <v>19</v>
      </c>
      <c r="N108" s="232"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364</v>
      </c>
      <c r="AT108" s="221" t="s">
        <v>302</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1676</v>
      </c>
    </row>
    <row r="109" s="2" customFormat="1" ht="14.4" customHeight="1">
      <c r="A109" s="36"/>
      <c r="B109" s="37"/>
      <c r="C109" s="223" t="s">
        <v>8</v>
      </c>
      <c r="D109" s="223" t="s">
        <v>302</v>
      </c>
      <c r="E109" s="224" t="s">
        <v>1677</v>
      </c>
      <c r="F109" s="225" t="s">
        <v>1678</v>
      </c>
      <c r="G109" s="226" t="s">
        <v>542</v>
      </c>
      <c r="H109" s="227">
        <v>93</v>
      </c>
      <c r="I109" s="228"/>
      <c r="J109" s="229">
        <f>ROUND(I109*H109,2)</f>
        <v>0</v>
      </c>
      <c r="K109" s="225" t="s">
        <v>19</v>
      </c>
      <c r="L109" s="230"/>
      <c r="M109" s="231" t="s">
        <v>19</v>
      </c>
      <c r="N109" s="232"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364</v>
      </c>
      <c r="AT109" s="221" t="s">
        <v>302</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1679</v>
      </c>
    </row>
    <row r="110" s="2" customFormat="1" ht="14.4" customHeight="1">
      <c r="A110" s="36"/>
      <c r="B110" s="37"/>
      <c r="C110" s="223" t="s">
        <v>297</v>
      </c>
      <c r="D110" s="223" t="s">
        <v>302</v>
      </c>
      <c r="E110" s="224" t="s">
        <v>1680</v>
      </c>
      <c r="F110" s="225" t="s">
        <v>1681</v>
      </c>
      <c r="G110" s="226" t="s">
        <v>638</v>
      </c>
      <c r="H110" s="227">
        <v>2</v>
      </c>
      <c r="I110" s="228"/>
      <c r="J110" s="229">
        <f>ROUND(I110*H110,2)</f>
        <v>0</v>
      </c>
      <c r="K110" s="225" t="s">
        <v>19</v>
      </c>
      <c r="L110" s="230"/>
      <c r="M110" s="231" t="s">
        <v>19</v>
      </c>
      <c r="N110" s="232"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364</v>
      </c>
      <c r="AT110" s="221" t="s">
        <v>302</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1682</v>
      </c>
    </row>
    <row r="111" s="2" customFormat="1" ht="14.4" customHeight="1">
      <c r="A111" s="36"/>
      <c r="B111" s="37"/>
      <c r="C111" s="223" t="s">
        <v>301</v>
      </c>
      <c r="D111" s="223" t="s">
        <v>302</v>
      </c>
      <c r="E111" s="224" t="s">
        <v>1683</v>
      </c>
      <c r="F111" s="225" t="s">
        <v>1684</v>
      </c>
      <c r="G111" s="226" t="s">
        <v>638</v>
      </c>
      <c r="H111" s="227">
        <v>6</v>
      </c>
      <c r="I111" s="228"/>
      <c r="J111" s="229">
        <f>ROUND(I111*H111,2)</f>
        <v>0</v>
      </c>
      <c r="K111" s="225" t="s">
        <v>19</v>
      </c>
      <c r="L111" s="230"/>
      <c r="M111" s="231" t="s">
        <v>19</v>
      </c>
      <c r="N111" s="232" t="s">
        <v>43</v>
      </c>
      <c r="O111" s="82"/>
      <c r="P111" s="219">
        <f>O111*H111</f>
        <v>0</v>
      </c>
      <c r="Q111" s="219">
        <v>0</v>
      </c>
      <c r="R111" s="219">
        <f>Q111*H111</f>
        <v>0</v>
      </c>
      <c r="S111" s="219">
        <v>0</v>
      </c>
      <c r="T111" s="220">
        <f>S111*H111</f>
        <v>0</v>
      </c>
      <c r="U111" s="36"/>
      <c r="V111" s="36"/>
      <c r="W111" s="36"/>
      <c r="X111" s="36"/>
      <c r="Y111" s="36"/>
      <c r="Z111" s="36"/>
      <c r="AA111" s="36"/>
      <c r="AB111" s="36"/>
      <c r="AC111" s="36"/>
      <c r="AD111" s="36"/>
      <c r="AE111" s="36"/>
      <c r="AR111" s="221" t="s">
        <v>364</v>
      </c>
      <c r="AT111" s="221" t="s">
        <v>302</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297</v>
      </c>
      <c r="BM111" s="221" t="s">
        <v>1685</v>
      </c>
    </row>
    <row r="112" s="2" customFormat="1" ht="14.4" customHeight="1">
      <c r="A112" s="36"/>
      <c r="B112" s="37"/>
      <c r="C112" s="223" t="s">
        <v>306</v>
      </c>
      <c r="D112" s="223" t="s">
        <v>302</v>
      </c>
      <c r="E112" s="224" t="s">
        <v>1686</v>
      </c>
      <c r="F112" s="225" t="s">
        <v>1687</v>
      </c>
      <c r="G112" s="226" t="s">
        <v>638</v>
      </c>
      <c r="H112" s="227">
        <v>12</v>
      </c>
      <c r="I112" s="228"/>
      <c r="J112" s="229">
        <f>ROUND(I112*H112,2)</f>
        <v>0</v>
      </c>
      <c r="K112" s="225" t="s">
        <v>19</v>
      </c>
      <c r="L112" s="230"/>
      <c r="M112" s="231" t="s">
        <v>19</v>
      </c>
      <c r="N112" s="232" t="s">
        <v>43</v>
      </c>
      <c r="O112" s="82"/>
      <c r="P112" s="219">
        <f>O112*H112</f>
        <v>0</v>
      </c>
      <c r="Q112" s="219">
        <v>0</v>
      </c>
      <c r="R112" s="219">
        <f>Q112*H112</f>
        <v>0</v>
      </c>
      <c r="S112" s="219">
        <v>0</v>
      </c>
      <c r="T112" s="220">
        <f>S112*H112</f>
        <v>0</v>
      </c>
      <c r="U112" s="36"/>
      <c r="V112" s="36"/>
      <c r="W112" s="36"/>
      <c r="X112" s="36"/>
      <c r="Y112" s="36"/>
      <c r="Z112" s="36"/>
      <c r="AA112" s="36"/>
      <c r="AB112" s="36"/>
      <c r="AC112" s="36"/>
      <c r="AD112" s="36"/>
      <c r="AE112" s="36"/>
      <c r="AR112" s="221" t="s">
        <v>364</v>
      </c>
      <c r="AT112" s="221" t="s">
        <v>302</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297</v>
      </c>
      <c r="BM112" s="221" t="s">
        <v>1688</v>
      </c>
    </row>
    <row r="113" s="2" customFormat="1" ht="14.4" customHeight="1">
      <c r="A113" s="36"/>
      <c r="B113" s="37"/>
      <c r="C113" s="223" t="s">
        <v>310</v>
      </c>
      <c r="D113" s="223" t="s">
        <v>302</v>
      </c>
      <c r="E113" s="224" t="s">
        <v>1689</v>
      </c>
      <c r="F113" s="225" t="s">
        <v>1690</v>
      </c>
      <c r="G113" s="226" t="s">
        <v>638</v>
      </c>
      <c r="H113" s="227">
        <v>6</v>
      </c>
      <c r="I113" s="228"/>
      <c r="J113" s="229">
        <f>ROUND(I113*H113,2)</f>
        <v>0</v>
      </c>
      <c r="K113" s="225" t="s">
        <v>19</v>
      </c>
      <c r="L113" s="230"/>
      <c r="M113" s="231" t="s">
        <v>19</v>
      </c>
      <c r="N113" s="232"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364</v>
      </c>
      <c r="AT113" s="221" t="s">
        <v>302</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297</v>
      </c>
      <c r="BM113" s="221" t="s">
        <v>1691</v>
      </c>
    </row>
    <row r="114" s="2" customFormat="1" ht="14.4" customHeight="1">
      <c r="A114" s="36"/>
      <c r="B114" s="37"/>
      <c r="C114" s="223" t="s">
        <v>314</v>
      </c>
      <c r="D114" s="223" t="s">
        <v>302</v>
      </c>
      <c r="E114" s="224" t="s">
        <v>1692</v>
      </c>
      <c r="F114" s="225" t="s">
        <v>1693</v>
      </c>
      <c r="G114" s="226" t="s">
        <v>1694</v>
      </c>
      <c r="H114" s="227">
        <v>1.5</v>
      </c>
      <c r="I114" s="228"/>
      <c r="J114" s="229">
        <f>ROUND(I114*H114,2)</f>
        <v>0</v>
      </c>
      <c r="K114" s="225" t="s">
        <v>19</v>
      </c>
      <c r="L114" s="230"/>
      <c r="M114" s="231" t="s">
        <v>19</v>
      </c>
      <c r="N114" s="232"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364</v>
      </c>
      <c r="AT114" s="221" t="s">
        <v>302</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297</v>
      </c>
      <c r="BM114" s="221" t="s">
        <v>1695</v>
      </c>
    </row>
    <row r="115" s="2" customFormat="1" ht="14.4" customHeight="1">
      <c r="A115" s="36"/>
      <c r="B115" s="37"/>
      <c r="C115" s="223" t="s">
        <v>7</v>
      </c>
      <c r="D115" s="223" t="s">
        <v>302</v>
      </c>
      <c r="E115" s="224" t="s">
        <v>1696</v>
      </c>
      <c r="F115" s="225" t="s">
        <v>1697</v>
      </c>
      <c r="G115" s="226" t="s">
        <v>1694</v>
      </c>
      <c r="H115" s="227">
        <v>8</v>
      </c>
      <c r="I115" s="228"/>
      <c r="J115" s="229">
        <f>ROUND(I115*H115,2)</f>
        <v>0</v>
      </c>
      <c r="K115" s="225" t="s">
        <v>19</v>
      </c>
      <c r="L115" s="230"/>
      <c r="M115" s="231" t="s">
        <v>19</v>
      </c>
      <c r="N115" s="232"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364</v>
      </c>
      <c r="AT115" s="221" t="s">
        <v>302</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297</v>
      </c>
      <c r="BM115" s="221" t="s">
        <v>1698</v>
      </c>
    </row>
    <row r="116" s="2" customFormat="1" ht="14.4" customHeight="1">
      <c r="A116" s="36"/>
      <c r="B116" s="37"/>
      <c r="C116" s="210" t="s">
        <v>321</v>
      </c>
      <c r="D116" s="210" t="s">
        <v>234</v>
      </c>
      <c r="E116" s="211" t="s">
        <v>1699</v>
      </c>
      <c r="F116" s="212" t="s">
        <v>1700</v>
      </c>
      <c r="G116" s="213" t="s">
        <v>638</v>
      </c>
      <c r="H116" s="214">
        <v>2</v>
      </c>
      <c r="I116" s="215"/>
      <c r="J116" s="216">
        <f>ROUND(I116*H116,2)</f>
        <v>0</v>
      </c>
      <c r="K116" s="212" t="s">
        <v>19</v>
      </c>
      <c r="L116" s="42"/>
      <c r="M116" s="217" t="s">
        <v>19</v>
      </c>
      <c r="N116" s="218" t="s">
        <v>43</v>
      </c>
      <c r="O116" s="82"/>
      <c r="P116" s="219">
        <f>O116*H116</f>
        <v>0</v>
      </c>
      <c r="Q116" s="219">
        <v>0</v>
      </c>
      <c r="R116" s="219">
        <f>Q116*H116</f>
        <v>0</v>
      </c>
      <c r="S116" s="219">
        <v>0</v>
      </c>
      <c r="T116" s="220">
        <f>S116*H116</f>
        <v>0</v>
      </c>
      <c r="U116" s="36"/>
      <c r="V116" s="36"/>
      <c r="W116" s="36"/>
      <c r="X116" s="36"/>
      <c r="Y116" s="36"/>
      <c r="Z116" s="36"/>
      <c r="AA116" s="36"/>
      <c r="AB116" s="36"/>
      <c r="AC116" s="36"/>
      <c r="AD116" s="36"/>
      <c r="AE116" s="36"/>
      <c r="AR116" s="221" t="s">
        <v>297</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297</v>
      </c>
      <c r="BM116" s="221" t="s">
        <v>1701</v>
      </c>
    </row>
    <row r="117" s="2" customFormat="1" ht="14.4" customHeight="1">
      <c r="A117" s="36"/>
      <c r="B117" s="37"/>
      <c r="C117" s="210" t="s">
        <v>325</v>
      </c>
      <c r="D117" s="210" t="s">
        <v>234</v>
      </c>
      <c r="E117" s="211" t="s">
        <v>1702</v>
      </c>
      <c r="F117" s="212" t="s">
        <v>1703</v>
      </c>
      <c r="G117" s="213" t="s">
        <v>542</v>
      </c>
      <c r="H117" s="214">
        <v>165</v>
      </c>
      <c r="I117" s="215"/>
      <c r="J117" s="216">
        <f>ROUND(I117*H117,2)</f>
        <v>0</v>
      </c>
      <c r="K117" s="212" t="s">
        <v>19</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297</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297</v>
      </c>
      <c r="BM117" s="221" t="s">
        <v>1704</v>
      </c>
    </row>
    <row r="118" s="2" customFormat="1" ht="14.4" customHeight="1">
      <c r="A118" s="36"/>
      <c r="B118" s="37"/>
      <c r="C118" s="210" t="s">
        <v>329</v>
      </c>
      <c r="D118" s="210" t="s">
        <v>234</v>
      </c>
      <c r="E118" s="211" t="s">
        <v>1705</v>
      </c>
      <c r="F118" s="212" t="s">
        <v>1706</v>
      </c>
      <c r="G118" s="213" t="s">
        <v>542</v>
      </c>
      <c r="H118" s="214">
        <v>185</v>
      </c>
      <c r="I118" s="215"/>
      <c r="J118" s="216">
        <f>ROUND(I118*H118,2)</f>
        <v>0</v>
      </c>
      <c r="K118" s="212" t="s">
        <v>19</v>
      </c>
      <c r="L118" s="42"/>
      <c r="M118" s="217" t="s">
        <v>19</v>
      </c>
      <c r="N118" s="218"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297</v>
      </c>
      <c r="AT118" s="221" t="s">
        <v>234</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297</v>
      </c>
      <c r="BM118" s="221" t="s">
        <v>1707</v>
      </c>
    </row>
    <row r="119" s="2" customFormat="1" ht="14.4" customHeight="1">
      <c r="A119" s="36"/>
      <c r="B119" s="37"/>
      <c r="C119" s="210" t="s">
        <v>333</v>
      </c>
      <c r="D119" s="210" t="s">
        <v>234</v>
      </c>
      <c r="E119" s="211" t="s">
        <v>1708</v>
      </c>
      <c r="F119" s="212" t="s">
        <v>1709</v>
      </c>
      <c r="G119" s="213" t="s">
        <v>542</v>
      </c>
      <c r="H119" s="214">
        <v>35</v>
      </c>
      <c r="I119" s="215"/>
      <c r="J119" s="216">
        <f>ROUND(I119*H119,2)</f>
        <v>0</v>
      </c>
      <c r="K119" s="212" t="s">
        <v>19</v>
      </c>
      <c r="L119" s="42"/>
      <c r="M119" s="217" t="s">
        <v>19</v>
      </c>
      <c r="N119" s="218" t="s">
        <v>43</v>
      </c>
      <c r="O119" s="82"/>
      <c r="P119" s="219">
        <f>O119*H119</f>
        <v>0</v>
      </c>
      <c r="Q119" s="219">
        <v>0</v>
      </c>
      <c r="R119" s="219">
        <f>Q119*H119</f>
        <v>0</v>
      </c>
      <c r="S119" s="219">
        <v>0</v>
      </c>
      <c r="T119" s="220">
        <f>S119*H119</f>
        <v>0</v>
      </c>
      <c r="U119" s="36"/>
      <c r="V119" s="36"/>
      <c r="W119" s="36"/>
      <c r="X119" s="36"/>
      <c r="Y119" s="36"/>
      <c r="Z119" s="36"/>
      <c r="AA119" s="36"/>
      <c r="AB119" s="36"/>
      <c r="AC119" s="36"/>
      <c r="AD119" s="36"/>
      <c r="AE119" s="36"/>
      <c r="AR119" s="221" t="s">
        <v>297</v>
      </c>
      <c r="AT119" s="221" t="s">
        <v>234</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297</v>
      </c>
      <c r="BM119" s="221" t="s">
        <v>1710</v>
      </c>
    </row>
    <row r="120" s="2" customFormat="1" ht="14.4" customHeight="1">
      <c r="A120" s="36"/>
      <c r="B120" s="37"/>
      <c r="C120" s="210" t="s">
        <v>337</v>
      </c>
      <c r="D120" s="210" t="s">
        <v>234</v>
      </c>
      <c r="E120" s="211" t="s">
        <v>1711</v>
      </c>
      <c r="F120" s="212" t="s">
        <v>1712</v>
      </c>
      <c r="G120" s="213" t="s">
        <v>638</v>
      </c>
      <c r="H120" s="214">
        <v>1</v>
      </c>
      <c r="I120" s="215"/>
      <c r="J120" s="216">
        <f>ROUND(I120*H120,2)</f>
        <v>0</v>
      </c>
      <c r="K120" s="212" t="s">
        <v>19</v>
      </c>
      <c r="L120" s="42"/>
      <c r="M120" s="217" t="s">
        <v>19</v>
      </c>
      <c r="N120" s="218" t="s">
        <v>43</v>
      </c>
      <c r="O120" s="82"/>
      <c r="P120" s="219">
        <f>O120*H120</f>
        <v>0</v>
      </c>
      <c r="Q120" s="219">
        <v>0</v>
      </c>
      <c r="R120" s="219">
        <f>Q120*H120</f>
        <v>0</v>
      </c>
      <c r="S120" s="219">
        <v>0</v>
      </c>
      <c r="T120" s="220">
        <f>S120*H120</f>
        <v>0</v>
      </c>
      <c r="U120" s="36"/>
      <c r="V120" s="36"/>
      <c r="W120" s="36"/>
      <c r="X120" s="36"/>
      <c r="Y120" s="36"/>
      <c r="Z120" s="36"/>
      <c r="AA120" s="36"/>
      <c r="AB120" s="36"/>
      <c r="AC120" s="36"/>
      <c r="AD120" s="36"/>
      <c r="AE120" s="36"/>
      <c r="AR120" s="221" t="s">
        <v>297</v>
      </c>
      <c r="AT120" s="221" t="s">
        <v>234</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297</v>
      </c>
      <c r="BM120" s="221" t="s">
        <v>1713</v>
      </c>
    </row>
    <row r="121" s="2" customFormat="1" ht="14.4" customHeight="1">
      <c r="A121" s="36"/>
      <c r="B121" s="37"/>
      <c r="C121" s="210" t="s">
        <v>341</v>
      </c>
      <c r="D121" s="210" t="s">
        <v>234</v>
      </c>
      <c r="E121" s="211" t="s">
        <v>1714</v>
      </c>
      <c r="F121" s="212" t="s">
        <v>1715</v>
      </c>
      <c r="G121" s="213" t="s">
        <v>638</v>
      </c>
      <c r="H121" s="214">
        <v>1</v>
      </c>
      <c r="I121" s="215"/>
      <c r="J121" s="216">
        <f>ROUND(I121*H121,2)</f>
        <v>0</v>
      </c>
      <c r="K121" s="212" t="s">
        <v>19</v>
      </c>
      <c r="L121" s="42"/>
      <c r="M121" s="217" t="s">
        <v>19</v>
      </c>
      <c r="N121" s="218" t="s">
        <v>43</v>
      </c>
      <c r="O121" s="82"/>
      <c r="P121" s="219">
        <f>O121*H121</f>
        <v>0</v>
      </c>
      <c r="Q121" s="219">
        <v>0</v>
      </c>
      <c r="R121" s="219">
        <f>Q121*H121</f>
        <v>0</v>
      </c>
      <c r="S121" s="219">
        <v>0</v>
      </c>
      <c r="T121" s="220">
        <f>S121*H121</f>
        <v>0</v>
      </c>
      <c r="U121" s="36"/>
      <c r="V121" s="36"/>
      <c r="W121" s="36"/>
      <c r="X121" s="36"/>
      <c r="Y121" s="36"/>
      <c r="Z121" s="36"/>
      <c r="AA121" s="36"/>
      <c r="AB121" s="36"/>
      <c r="AC121" s="36"/>
      <c r="AD121" s="36"/>
      <c r="AE121" s="36"/>
      <c r="AR121" s="221" t="s">
        <v>297</v>
      </c>
      <c r="AT121" s="221" t="s">
        <v>234</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297</v>
      </c>
      <c r="BM121" s="221" t="s">
        <v>1716</v>
      </c>
    </row>
    <row r="122" s="2" customFormat="1" ht="14.4" customHeight="1">
      <c r="A122" s="36"/>
      <c r="B122" s="37"/>
      <c r="C122" s="210" t="s">
        <v>345</v>
      </c>
      <c r="D122" s="210" t="s">
        <v>234</v>
      </c>
      <c r="E122" s="211" t="s">
        <v>1717</v>
      </c>
      <c r="F122" s="212" t="s">
        <v>1718</v>
      </c>
      <c r="G122" s="213" t="s">
        <v>542</v>
      </c>
      <c r="H122" s="214">
        <v>4</v>
      </c>
      <c r="I122" s="215"/>
      <c r="J122" s="216">
        <f>ROUND(I122*H122,2)</f>
        <v>0</v>
      </c>
      <c r="K122" s="212" t="s">
        <v>19</v>
      </c>
      <c r="L122" s="42"/>
      <c r="M122" s="217" t="s">
        <v>19</v>
      </c>
      <c r="N122" s="218" t="s">
        <v>43</v>
      </c>
      <c r="O122" s="82"/>
      <c r="P122" s="219">
        <f>O122*H122</f>
        <v>0</v>
      </c>
      <c r="Q122" s="219">
        <v>0</v>
      </c>
      <c r="R122" s="219">
        <f>Q122*H122</f>
        <v>0</v>
      </c>
      <c r="S122" s="219">
        <v>0</v>
      </c>
      <c r="T122" s="220">
        <f>S122*H122</f>
        <v>0</v>
      </c>
      <c r="U122" s="36"/>
      <c r="V122" s="36"/>
      <c r="W122" s="36"/>
      <c r="X122" s="36"/>
      <c r="Y122" s="36"/>
      <c r="Z122" s="36"/>
      <c r="AA122" s="36"/>
      <c r="AB122" s="36"/>
      <c r="AC122" s="36"/>
      <c r="AD122" s="36"/>
      <c r="AE122" s="36"/>
      <c r="AR122" s="221" t="s">
        <v>297</v>
      </c>
      <c r="AT122" s="221" t="s">
        <v>234</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297</v>
      </c>
      <c r="BM122" s="221" t="s">
        <v>1719</v>
      </c>
    </row>
    <row r="123" s="2" customFormat="1" ht="14.4" customHeight="1">
      <c r="A123" s="36"/>
      <c r="B123" s="37"/>
      <c r="C123" s="210" t="s">
        <v>350</v>
      </c>
      <c r="D123" s="210" t="s">
        <v>234</v>
      </c>
      <c r="E123" s="211" t="s">
        <v>1720</v>
      </c>
      <c r="F123" s="212" t="s">
        <v>1721</v>
      </c>
      <c r="G123" s="213" t="s">
        <v>638</v>
      </c>
      <c r="H123" s="214">
        <v>2</v>
      </c>
      <c r="I123" s="215"/>
      <c r="J123" s="216">
        <f>ROUND(I123*H123,2)</f>
        <v>0</v>
      </c>
      <c r="K123" s="212" t="s">
        <v>19</v>
      </c>
      <c r="L123" s="42"/>
      <c r="M123" s="217" t="s">
        <v>19</v>
      </c>
      <c r="N123" s="218" t="s">
        <v>43</v>
      </c>
      <c r="O123" s="82"/>
      <c r="P123" s="219">
        <f>O123*H123</f>
        <v>0</v>
      </c>
      <c r="Q123" s="219">
        <v>0</v>
      </c>
      <c r="R123" s="219">
        <f>Q123*H123</f>
        <v>0</v>
      </c>
      <c r="S123" s="219">
        <v>0</v>
      </c>
      <c r="T123" s="220">
        <f>S123*H123</f>
        <v>0</v>
      </c>
      <c r="U123" s="36"/>
      <c r="V123" s="36"/>
      <c r="W123" s="36"/>
      <c r="X123" s="36"/>
      <c r="Y123" s="36"/>
      <c r="Z123" s="36"/>
      <c r="AA123" s="36"/>
      <c r="AB123" s="36"/>
      <c r="AC123" s="36"/>
      <c r="AD123" s="36"/>
      <c r="AE123" s="36"/>
      <c r="AR123" s="221" t="s">
        <v>297</v>
      </c>
      <c r="AT123" s="221" t="s">
        <v>234</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297</v>
      </c>
      <c r="BM123" s="221" t="s">
        <v>1722</v>
      </c>
    </row>
    <row r="124" s="2" customFormat="1" ht="14.4" customHeight="1">
      <c r="A124" s="36"/>
      <c r="B124" s="37"/>
      <c r="C124" s="210" t="s">
        <v>354</v>
      </c>
      <c r="D124" s="210" t="s">
        <v>234</v>
      </c>
      <c r="E124" s="211" t="s">
        <v>1723</v>
      </c>
      <c r="F124" s="212" t="s">
        <v>1724</v>
      </c>
      <c r="G124" s="213" t="s">
        <v>638</v>
      </c>
      <c r="H124" s="214">
        <v>1</v>
      </c>
      <c r="I124" s="215"/>
      <c r="J124" s="216">
        <f>ROUND(I124*H124,2)</f>
        <v>0</v>
      </c>
      <c r="K124" s="212" t="s">
        <v>19</v>
      </c>
      <c r="L124" s="42"/>
      <c r="M124" s="217" t="s">
        <v>19</v>
      </c>
      <c r="N124" s="218" t="s">
        <v>43</v>
      </c>
      <c r="O124" s="82"/>
      <c r="P124" s="219">
        <f>O124*H124</f>
        <v>0</v>
      </c>
      <c r="Q124" s="219">
        <v>0</v>
      </c>
      <c r="R124" s="219">
        <f>Q124*H124</f>
        <v>0</v>
      </c>
      <c r="S124" s="219">
        <v>0</v>
      </c>
      <c r="T124" s="220">
        <f>S124*H124</f>
        <v>0</v>
      </c>
      <c r="U124" s="36"/>
      <c r="V124" s="36"/>
      <c r="W124" s="36"/>
      <c r="X124" s="36"/>
      <c r="Y124" s="36"/>
      <c r="Z124" s="36"/>
      <c r="AA124" s="36"/>
      <c r="AB124" s="36"/>
      <c r="AC124" s="36"/>
      <c r="AD124" s="36"/>
      <c r="AE124" s="36"/>
      <c r="AR124" s="221" t="s">
        <v>297</v>
      </c>
      <c r="AT124" s="221" t="s">
        <v>234</v>
      </c>
      <c r="AU124" s="221" t="s">
        <v>81</v>
      </c>
      <c r="AY124" s="15" t="s">
        <v>232</v>
      </c>
      <c r="BE124" s="222">
        <f>IF(N124="základní",J124,0)</f>
        <v>0</v>
      </c>
      <c r="BF124" s="222">
        <f>IF(N124="snížená",J124,0)</f>
        <v>0</v>
      </c>
      <c r="BG124" s="222">
        <f>IF(N124="zákl. přenesená",J124,0)</f>
        <v>0</v>
      </c>
      <c r="BH124" s="222">
        <f>IF(N124="sníž. přenesená",J124,0)</f>
        <v>0</v>
      </c>
      <c r="BI124" s="222">
        <f>IF(N124="nulová",J124,0)</f>
        <v>0</v>
      </c>
      <c r="BJ124" s="15" t="s">
        <v>79</v>
      </c>
      <c r="BK124" s="222">
        <f>ROUND(I124*H124,2)</f>
        <v>0</v>
      </c>
      <c r="BL124" s="15" t="s">
        <v>297</v>
      </c>
      <c r="BM124" s="221" t="s">
        <v>1725</v>
      </c>
    </row>
    <row r="125" s="2" customFormat="1" ht="14.4" customHeight="1">
      <c r="A125" s="36"/>
      <c r="B125" s="37"/>
      <c r="C125" s="210" t="s">
        <v>358</v>
      </c>
      <c r="D125" s="210" t="s">
        <v>234</v>
      </c>
      <c r="E125" s="211" t="s">
        <v>1726</v>
      </c>
      <c r="F125" s="212" t="s">
        <v>1727</v>
      </c>
      <c r="G125" s="213" t="s">
        <v>638</v>
      </c>
      <c r="H125" s="214">
        <v>2</v>
      </c>
      <c r="I125" s="215"/>
      <c r="J125" s="216">
        <f>ROUND(I125*H125,2)</f>
        <v>0</v>
      </c>
      <c r="K125" s="212" t="s">
        <v>19</v>
      </c>
      <c r="L125" s="42"/>
      <c r="M125" s="217" t="s">
        <v>19</v>
      </c>
      <c r="N125" s="218" t="s">
        <v>43</v>
      </c>
      <c r="O125" s="82"/>
      <c r="P125" s="219">
        <f>O125*H125</f>
        <v>0</v>
      </c>
      <c r="Q125" s="219">
        <v>0</v>
      </c>
      <c r="R125" s="219">
        <f>Q125*H125</f>
        <v>0</v>
      </c>
      <c r="S125" s="219">
        <v>0</v>
      </c>
      <c r="T125" s="220">
        <f>S125*H125</f>
        <v>0</v>
      </c>
      <c r="U125" s="36"/>
      <c r="V125" s="36"/>
      <c r="W125" s="36"/>
      <c r="X125" s="36"/>
      <c r="Y125" s="36"/>
      <c r="Z125" s="36"/>
      <c r="AA125" s="36"/>
      <c r="AB125" s="36"/>
      <c r="AC125" s="36"/>
      <c r="AD125" s="36"/>
      <c r="AE125" s="36"/>
      <c r="AR125" s="221" t="s">
        <v>297</v>
      </c>
      <c r="AT125" s="221" t="s">
        <v>234</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297</v>
      </c>
      <c r="BM125" s="221" t="s">
        <v>1728</v>
      </c>
    </row>
    <row r="126" s="2" customFormat="1" ht="14.4" customHeight="1">
      <c r="A126" s="36"/>
      <c r="B126" s="37"/>
      <c r="C126" s="210" t="s">
        <v>364</v>
      </c>
      <c r="D126" s="210" t="s">
        <v>234</v>
      </c>
      <c r="E126" s="211" t="s">
        <v>1729</v>
      </c>
      <c r="F126" s="212" t="s">
        <v>1730</v>
      </c>
      <c r="G126" s="213" t="s">
        <v>638</v>
      </c>
      <c r="H126" s="214">
        <v>2</v>
      </c>
      <c r="I126" s="215"/>
      <c r="J126" s="216">
        <f>ROUND(I126*H126,2)</f>
        <v>0</v>
      </c>
      <c r="K126" s="212" t="s">
        <v>19</v>
      </c>
      <c r="L126" s="42"/>
      <c r="M126" s="217" t="s">
        <v>19</v>
      </c>
      <c r="N126" s="218" t="s">
        <v>43</v>
      </c>
      <c r="O126" s="82"/>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297</v>
      </c>
      <c r="AT126" s="221" t="s">
        <v>234</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297</v>
      </c>
      <c r="BM126" s="221" t="s">
        <v>1731</v>
      </c>
    </row>
    <row r="127" s="2" customFormat="1" ht="14.4" customHeight="1">
      <c r="A127" s="36"/>
      <c r="B127" s="37"/>
      <c r="C127" s="210" t="s">
        <v>372</v>
      </c>
      <c r="D127" s="210" t="s">
        <v>234</v>
      </c>
      <c r="E127" s="211" t="s">
        <v>1732</v>
      </c>
      <c r="F127" s="212" t="s">
        <v>1733</v>
      </c>
      <c r="G127" s="213" t="s">
        <v>638</v>
      </c>
      <c r="H127" s="214">
        <v>6</v>
      </c>
      <c r="I127" s="215"/>
      <c r="J127" s="216">
        <f>ROUND(I127*H127,2)</f>
        <v>0</v>
      </c>
      <c r="K127" s="212" t="s">
        <v>19</v>
      </c>
      <c r="L127" s="42"/>
      <c r="M127" s="217" t="s">
        <v>19</v>
      </c>
      <c r="N127" s="218" t="s">
        <v>43</v>
      </c>
      <c r="O127" s="82"/>
      <c r="P127" s="219">
        <f>O127*H127</f>
        <v>0</v>
      </c>
      <c r="Q127" s="219">
        <v>0</v>
      </c>
      <c r="R127" s="219">
        <f>Q127*H127</f>
        <v>0</v>
      </c>
      <c r="S127" s="219">
        <v>0</v>
      </c>
      <c r="T127" s="220">
        <f>S127*H127</f>
        <v>0</v>
      </c>
      <c r="U127" s="36"/>
      <c r="V127" s="36"/>
      <c r="W127" s="36"/>
      <c r="X127" s="36"/>
      <c r="Y127" s="36"/>
      <c r="Z127" s="36"/>
      <c r="AA127" s="36"/>
      <c r="AB127" s="36"/>
      <c r="AC127" s="36"/>
      <c r="AD127" s="36"/>
      <c r="AE127" s="36"/>
      <c r="AR127" s="221" t="s">
        <v>297</v>
      </c>
      <c r="AT127" s="221" t="s">
        <v>234</v>
      </c>
      <c r="AU127" s="221" t="s">
        <v>81</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297</v>
      </c>
      <c r="BM127" s="221" t="s">
        <v>1734</v>
      </c>
    </row>
    <row r="128" s="2" customFormat="1" ht="14.4" customHeight="1">
      <c r="A128" s="36"/>
      <c r="B128" s="37"/>
      <c r="C128" s="210" t="s">
        <v>376</v>
      </c>
      <c r="D128" s="210" t="s">
        <v>234</v>
      </c>
      <c r="E128" s="211" t="s">
        <v>1735</v>
      </c>
      <c r="F128" s="212" t="s">
        <v>1736</v>
      </c>
      <c r="G128" s="213" t="s">
        <v>638</v>
      </c>
      <c r="H128" s="214">
        <v>6</v>
      </c>
      <c r="I128" s="215"/>
      <c r="J128" s="216">
        <f>ROUND(I128*H128,2)</f>
        <v>0</v>
      </c>
      <c r="K128" s="212" t="s">
        <v>19</v>
      </c>
      <c r="L128" s="42"/>
      <c r="M128" s="217" t="s">
        <v>19</v>
      </c>
      <c r="N128" s="218" t="s">
        <v>43</v>
      </c>
      <c r="O128" s="82"/>
      <c r="P128" s="219">
        <f>O128*H128</f>
        <v>0</v>
      </c>
      <c r="Q128" s="219">
        <v>0</v>
      </c>
      <c r="R128" s="219">
        <f>Q128*H128</f>
        <v>0</v>
      </c>
      <c r="S128" s="219">
        <v>0</v>
      </c>
      <c r="T128" s="220">
        <f>S128*H128</f>
        <v>0</v>
      </c>
      <c r="U128" s="36"/>
      <c r="V128" s="36"/>
      <c r="W128" s="36"/>
      <c r="X128" s="36"/>
      <c r="Y128" s="36"/>
      <c r="Z128" s="36"/>
      <c r="AA128" s="36"/>
      <c r="AB128" s="36"/>
      <c r="AC128" s="36"/>
      <c r="AD128" s="36"/>
      <c r="AE128" s="36"/>
      <c r="AR128" s="221" t="s">
        <v>297</v>
      </c>
      <c r="AT128" s="221" t="s">
        <v>234</v>
      </c>
      <c r="AU128" s="221" t="s">
        <v>81</v>
      </c>
      <c r="AY128" s="15" t="s">
        <v>232</v>
      </c>
      <c r="BE128" s="222">
        <f>IF(N128="základní",J128,0)</f>
        <v>0</v>
      </c>
      <c r="BF128" s="222">
        <f>IF(N128="snížená",J128,0)</f>
        <v>0</v>
      </c>
      <c r="BG128" s="222">
        <f>IF(N128="zákl. přenesená",J128,0)</f>
        <v>0</v>
      </c>
      <c r="BH128" s="222">
        <f>IF(N128="sníž. přenesená",J128,0)</f>
        <v>0</v>
      </c>
      <c r="BI128" s="222">
        <f>IF(N128="nulová",J128,0)</f>
        <v>0</v>
      </c>
      <c r="BJ128" s="15" t="s">
        <v>79</v>
      </c>
      <c r="BK128" s="222">
        <f>ROUND(I128*H128,2)</f>
        <v>0</v>
      </c>
      <c r="BL128" s="15" t="s">
        <v>297</v>
      </c>
      <c r="BM128" s="221" t="s">
        <v>1737</v>
      </c>
    </row>
    <row r="129" s="2" customFormat="1" ht="14.4" customHeight="1">
      <c r="A129" s="36"/>
      <c r="B129" s="37"/>
      <c r="C129" s="210" t="s">
        <v>380</v>
      </c>
      <c r="D129" s="210" t="s">
        <v>234</v>
      </c>
      <c r="E129" s="211" t="s">
        <v>1738</v>
      </c>
      <c r="F129" s="212" t="s">
        <v>1739</v>
      </c>
      <c r="G129" s="213" t="s">
        <v>638</v>
      </c>
      <c r="H129" s="214">
        <v>6</v>
      </c>
      <c r="I129" s="215"/>
      <c r="J129" s="216">
        <f>ROUND(I129*H129,2)</f>
        <v>0</v>
      </c>
      <c r="K129" s="212" t="s">
        <v>19</v>
      </c>
      <c r="L129" s="42"/>
      <c r="M129" s="217" t="s">
        <v>19</v>
      </c>
      <c r="N129" s="218"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297</v>
      </c>
      <c r="AT129" s="221" t="s">
        <v>234</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297</v>
      </c>
      <c r="BM129" s="221" t="s">
        <v>1740</v>
      </c>
    </row>
    <row r="130" s="2" customFormat="1" ht="14.4" customHeight="1">
      <c r="A130" s="36"/>
      <c r="B130" s="37"/>
      <c r="C130" s="210" t="s">
        <v>384</v>
      </c>
      <c r="D130" s="210" t="s">
        <v>234</v>
      </c>
      <c r="E130" s="211" t="s">
        <v>1741</v>
      </c>
      <c r="F130" s="212" t="s">
        <v>1742</v>
      </c>
      <c r="G130" s="213" t="s">
        <v>638</v>
      </c>
      <c r="H130" s="214">
        <v>2</v>
      </c>
      <c r="I130" s="215"/>
      <c r="J130" s="216">
        <f>ROUND(I130*H130,2)</f>
        <v>0</v>
      </c>
      <c r="K130" s="212" t="s">
        <v>19</v>
      </c>
      <c r="L130" s="42"/>
      <c r="M130" s="217" t="s">
        <v>19</v>
      </c>
      <c r="N130" s="218" t="s">
        <v>43</v>
      </c>
      <c r="O130" s="82"/>
      <c r="P130" s="219">
        <f>O130*H130</f>
        <v>0</v>
      </c>
      <c r="Q130" s="219">
        <v>0</v>
      </c>
      <c r="R130" s="219">
        <f>Q130*H130</f>
        <v>0</v>
      </c>
      <c r="S130" s="219">
        <v>0</v>
      </c>
      <c r="T130" s="220">
        <f>S130*H130</f>
        <v>0</v>
      </c>
      <c r="U130" s="36"/>
      <c r="V130" s="36"/>
      <c r="W130" s="36"/>
      <c r="X130" s="36"/>
      <c r="Y130" s="36"/>
      <c r="Z130" s="36"/>
      <c r="AA130" s="36"/>
      <c r="AB130" s="36"/>
      <c r="AC130" s="36"/>
      <c r="AD130" s="36"/>
      <c r="AE130" s="36"/>
      <c r="AR130" s="221" t="s">
        <v>297</v>
      </c>
      <c r="AT130" s="221" t="s">
        <v>234</v>
      </c>
      <c r="AU130" s="221" t="s">
        <v>81</v>
      </c>
      <c r="AY130" s="15" t="s">
        <v>232</v>
      </c>
      <c r="BE130" s="222">
        <f>IF(N130="základní",J130,0)</f>
        <v>0</v>
      </c>
      <c r="BF130" s="222">
        <f>IF(N130="snížená",J130,0)</f>
        <v>0</v>
      </c>
      <c r="BG130" s="222">
        <f>IF(N130="zákl. přenesená",J130,0)</f>
        <v>0</v>
      </c>
      <c r="BH130" s="222">
        <f>IF(N130="sníž. přenesená",J130,0)</f>
        <v>0</v>
      </c>
      <c r="BI130" s="222">
        <f>IF(N130="nulová",J130,0)</f>
        <v>0</v>
      </c>
      <c r="BJ130" s="15" t="s">
        <v>79</v>
      </c>
      <c r="BK130" s="222">
        <f>ROUND(I130*H130,2)</f>
        <v>0</v>
      </c>
      <c r="BL130" s="15" t="s">
        <v>297</v>
      </c>
      <c r="BM130" s="221" t="s">
        <v>1743</v>
      </c>
    </row>
    <row r="131" s="2" customFormat="1" ht="14.4" customHeight="1">
      <c r="A131" s="36"/>
      <c r="B131" s="37"/>
      <c r="C131" s="210" t="s">
        <v>387</v>
      </c>
      <c r="D131" s="210" t="s">
        <v>234</v>
      </c>
      <c r="E131" s="211" t="s">
        <v>1744</v>
      </c>
      <c r="F131" s="212" t="s">
        <v>1745</v>
      </c>
      <c r="G131" s="213" t="s">
        <v>542</v>
      </c>
      <c r="H131" s="214">
        <v>186</v>
      </c>
      <c r="I131" s="215"/>
      <c r="J131" s="216">
        <f>ROUND(I131*H131,2)</f>
        <v>0</v>
      </c>
      <c r="K131" s="212" t="s">
        <v>19</v>
      </c>
      <c r="L131" s="42"/>
      <c r="M131" s="217" t="s">
        <v>19</v>
      </c>
      <c r="N131" s="218" t="s">
        <v>43</v>
      </c>
      <c r="O131" s="82"/>
      <c r="P131" s="219">
        <f>O131*H131</f>
        <v>0</v>
      </c>
      <c r="Q131" s="219">
        <v>0</v>
      </c>
      <c r="R131" s="219">
        <f>Q131*H131</f>
        <v>0</v>
      </c>
      <c r="S131" s="219">
        <v>0</v>
      </c>
      <c r="T131" s="220">
        <f>S131*H131</f>
        <v>0</v>
      </c>
      <c r="U131" s="36"/>
      <c r="V131" s="36"/>
      <c r="W131" s="36"/>
      <c r="X131" s="36"/>
      <c r="Y131" s="36"/>
      <c r="Z131" s="36"/>
      <c r="AA131" s="36"/>
      <c r="AB131" s="36"/>
      <c r="AC131" s="36"/>
      <c r="AD131" s="36"/>
      <c r="AE131" s="36"/>
      <c r="AR131" s="221" t="s">
        <v>297</v>
      </c>
      <c r="AT131" s="221" t="s">
        <v>234</v>
      </c>
      <c r="AU131" s="221" t="s">
        <v>81</v>
      </c>
      <c r="AY131" s="15" t="s">
        <v>232</v>
      </c>
      <c r="BE131" s="222">
        <f>IF(N131="základní",J131,0)</f>
        <v>0</v>
      </c>
      <c r="BF131" s="222">
        <f>IF(N131="snížená",J131,0)</f>
        <v>0</v>
      </c>
      <c r="BG131" s="222">
        <f>IF(N131="zákl. přenesená",J131,0)</f>
        <v>0</v>
      </c>
      <c r="BH131" s="222">
        <f>IF(N131="sníž. přenesená",J131,0)</f>
        <v>0</v>
      </c>
      <c r="BI131" s="222">
        <f>IF(N131="nulová",J131,0)</f>
        <v>0</v>
      </c>
      <c r="BJ131" s="15" t="s">
        <v>79</v>
      </c>
      <c r="BK131" s="222">
        <f>ROUND(I131*H131,2)</f>
        <v>0</v>
      </c>
      <c r="BL131" s="15" t="s">
        <v>297</v>
      </c>
      <c r="BM131" s="221" t="s">
        <v>1746</v>
      </c>
    </row>
    <row r="132" s="2" customFormat="1" ht="14.4" customHeight="1">
      <c r="A132" s="36"/>
      <c r="B132" s="37"/>
      <c r="C132" s="210" t="s">
        <v>391</v>
      </c>
      <c r="D132" s="210" t="s">
        <v>234</v>
      </c>
      <c r="E132" s="211" t="s">
        <v>1747</v>
      </c>
      <c r="F132" s="212" t="s">
        <v>1748</v>
      </c>
      <c r="G132" s="213" t="s">
        <v>638</v>
      </c>
      <c r="H132" s="214">
        <v>1</v>
      </c>
      <c r="I132" s="215"/>
      <c r="J132" s="216">
        <f>ROUND(I132*H132,2)</f>
        <v>0</v>
      </c>
      <c r="K132" s="212" t="s">
        <v>19</v>
      </c>
      <c r="L132" s="42"/>
      <c r="M132" s="217" t="s">
        <v>19</v>
      </c>
      <c r="N132" s="218" t="s">
        <v>43</v>
      </c>
      <c r="O132" s="82"/>
      <c r="P132" s="219">
        <f>O132*H132</f>
        <v>0</v>
      </c>
      <c r="Q132" s="219">
        <v>0</v>
      </c>
      <c r="R132" s="219">
        <f>Q132*H132</f>
        <v>0</v>
      </c>
      <c r="S132" s="219">
        <v>0</v>
      </c>
      <c r="T132" s="220">
        <f>S132*H132</f>
        <v>0</v>
      </c>
      <c r="U132" s="36"/>
      <c r="V132" s="36"/>
      <c r="W132" s="36"/>
      <c r="X132" s="36"/>
      <c r="Y132" s="36"/>
      <c r="Z132" s="36"/>
      <c r="AA132" s="36"/>
      <c r="AB132" s="36"/>
      <c r="AC132" s="36"/>
      <c r="AD132" s="36"/>
      <c r="AE132" s="36"/>
      <c r="AR132" s="221" t="s">
        <v>297</v>
      </c>
      <c r="AT132" s="221" t="s">
        <v>234</v>
      </c>
      <c r="AU132" s="221" t="s">
        <v>81</v>
      </c>
      <c r="AY132" s="15" t="s">
        <v>232</v>
      </c>
      <c r="BE132" s="222">
        <f>IF(N132="základní",J132,0)</f>
        <v>0</v>
      </c>
      <c r="BF132" s="222">
        <f>IF(N132="snížená",J132,0)</f>
        <v>0</v>
      </c>
      <c r="BG132" s="222">
        <f>IF(N132="zákl. přenesená",J132,0)</f>
        <v>0</v>
      </c>
      <c r="BH132" s="222">
        <f>IF(N132="sníž. přenesená",J132,0)</f>
        <v>0</v>
      </c>
      <c r="BI132" s="222">
        <f>IF(N132="nulová",J132,0)</f>
        <v>0</v>
      </c>
      <c r="BJ132" s="15" t="s">
        <v>79</v>
      </c>
      <c r="BK132" s="222">
        <f>ROUND(I132*H132,2)</f>
        <v>0</v>
      </c>
      <c r="BL132" s="15" t="s">
        <v>297</v>
      </c>
      <c r="BM132" s="221" t="s">
        <v>1749</v>
      </c>
    </row>
    <row r="133" s="2" customFormat="1" ht="14.4" customHeight="1">
      <c r="A133" s="36"/>
      <c r="B133" s="37"/>
      <c r="C133" s="210" t="s">
        <v>395</v>
      </c>
      <c r="D133" s="210" t="s">
        <v>234</v>
      </c>
      <c r="E133" s="211" t="s">
        <v>1750</v>
      </c>
      <c r="F133" s="212" t="s">
        <v>1751</v>
      </c>
      <c r="G133" s="213" t="s">
        <v>542</v>
      </c>
      <c r="H133" s="214">
        <v>269</v>
      </c>
      <c r="I133" s="215"/>
      <c r="J133" s="216">
        <f>ROUND(I133*H133,2)</f>
        <v>0</v>
      </c>
      <c r="K133" s="212" t="s">
        <v>19</v>
      </c>
      <c r="L133" s="42"/>
      <c r="M133" s="217" t="s">
        <v>19</v>
      </c>
      <c r="N133" s="218" t="s">
        <v>43</v>
      </c>
      <c r="O133" s="82"/>
      <c r="P133" s="219">
        <f>O133*H133</f>
        <v>0</v>
      </c>
      <c r="Q133" s="219">
        <v>0</v>
      </c>
      <c r="R133" s="219">
        <f>Q133*H133</f>
        <v>0</v>
      </c>
      <c r="S133" s="219">
        <v>0</v>
      </c>
      <c r="T133" s="220">
        <f>S133*H133</f>
        <v>0</v>
      </c>
      <c r="U133" s="36"/>
      <c r="V133" s="36"/>
      <c r="W133" s="36"/>
      <c r="X133" s="36"/>
      <c r="Y133" s="36"/>
      <c r="Z133" s="36"/>
      <c r="AA133" s="36"/>
      <c r="AB133" s="36"/>
      <c r="AC133" s="36"/>
      <c r="AD133" s="36"/>
      <c r="AE133" s="36"/>
      <c r="AR133" s="221" t="s">
        <v>297</v>
      </c>
      <c r="AT133" s="221" t="s">
        <v>234</v>
      </c>
      <c r="AU133" s="221" t="s">
        <v>81</v>
      </c>
      <c r="AY133" s="15" t="s">
        <v>232</v>
      </c>
      <c r="BE133" s="222">
        <f>IF(N133="základní",J133,0)</f>
        <v>0</v>
      </c>
      <c r="BF133" s="222">
        <f>IF(N133="snížená",J133,0)</f>
        <v>0</v>
      </c>
      <c r="BG133" s="222">
        <f>IF(N133="zákl. přenesená",J133,0)</f>
        <v>0</v>
      </c>
      <c r="BH133" s="222">
        <f>IF(N133="sníž. přenesená",J133,0)</f>
        <v>0</v>
      </c>
      <c r="BI133" s="222">
        <f>IF(N133="nulová",J133,0)</f>
        <v>0</v>
      </c>
      <c r="BJ133" s="15" t="s">
        <v>79</v>
      </c>
      <c r="BK133" s="222">
        <f>ROUND(I133*H133,2)</f>
        <v>0</v>
      </c>
      <c r="BL133" s="15" t="s">
        <v>297</v>
      </c>
      <c r="BM133" s="221" t="s">
        <v>1752</v>
      </c>
    </row>
    <row r="134" s="2" customFormat="1" ht="14.4" customHeight="1">
      <c r="A134" s="36"/>
      <c r="B134" s="37"/>
      <c r="C134" s="210" t="s">
        <v>399</v>
      </c>
      <c r="D134" s="210" t="s">
        <v>234</v>
      </c>
      <c r="E134" s="211" t="s">
        <v>1753</v>
      </c>
      <c r="F134" s="212" t="s">
        <v>1754</v>
      </c>
      <c r="G134" s="213" t="s">
        <v>638</v>
      </c>
      <c r="H134" s="214">
        <v>1</v>
      </c>
      <c r="I134" s="215"/>
      <c r="J134" s="216">
        <f>ROUND(I134*H134,2)</f>
        <v>0</v>
      </c>
      <c r="K134" s="212" t="s">
        <v>19</v>
      </c>
      <c r="L134" s="42"/>
      <c r="M134" s="217" t="s">
        <v>19</v>
      </c>
      <c r="N134" s="218" t="s">
        <v>43</v>
      </c>
      <c r="O134" s="82"/>
      <c r="P134" s="219">
        <f>O134*H134</f>
        <v>0</v>
      </c>
      <c r="Q134" s="219">
        <v>0</v>
      </c>
      <c r="R134" s="219">
        <f>Q134*H134</f>
        <v>0</v>
      </c>
      <c r="S134" s="219">
        <v>0</v>
      </c>
      <c r="T134" s="220">
        <f>S134*H134</f>
        <v>0</v>
      </c>
      <c r="U134" s="36"/>
      <c r="V134" s="36"/>
      <c r="W134" s="36"/>
      <c r="X134" s="36"/>
      <c r="Y134" s="36"/>
      <c r="Z134" s="36"/>
      <c r="AA134" s="36"/>
      <c r="AB134" s="36"/>
      <c r="AC134" s="36"/>
      <c r="AD134" s="36"/>
      <c r="AE134" s="36"/>
      <c r="AR134" s="221" t="s">
        <v>297</v>
      </c>
      <c r="AT134" s="221" t="s">
        <v>234</v>
      </c>
      <c r="AU134" s="221" t="s">
        <v>81</v>
      </c>
      <c r="AY134" s="15" t="s">
        <v>232</v>
      </c>
      <c r="BE134" s="222">
        <f>IF(N134="základní",J134,0)</f>
        <v>0</v>
      </c>
      <c r="BF134" s="222">
        <f>IF(N134="snížená",J134,0)</f>
        <v>0</v>
      </c>
      <c r="BG134" s="222">
        <f>IF(N134="zákl. přenesená",J134,0)</f>
        <v>0</v>
      </c>
      <c r="BH134" s="222">
        <f>IF(N134="sníž. přenesená",J134,0)</f>
        <v>0</v>
      </c>
      <c r="BI134" s="222">
        <f>IF(N134="nulová",J134,0)</f>
        <v>0</v>
      </c>
      <c r="BJ134" s="15" t="s">
        <v>79</v>
      </c>
      <c r="BK134" s="222">
        <f>ROUND(I134*H134,2)</f>
        <v>0</v>
      </c>
      <c r="BL134" s="15" t="s">
        <v>297</v>
      </c>
      <c r="BM134" s="221" t="s">
        <v>1755</v>
      </c>
    </row>
    <row r="135" s="2" customFormat="1" ht="24.15" customHeight="1">
      <c r="A135" s="36"/>
      <c r="B135" s="37"/>
      <c r="C135" s="210" t="s">
        <v>401</v>
      </c>
      <c r="D135" s="210" t="s">
        <v>234</v>
      </c>
      <c r="E135" s="211" t="s">
        <v>1756</v>
      </c>
      <c r="F135" s="212" t="s">
        <v>1757</v>
      </c>
      <c r="G135" s="213" t="s">
        <v>628</v>
      </c>
      <c r="H135" s="238"/>
      <c r="I135" s="215"/>
      <c r="J135" s="216">
        <f>ROUND(I135*H135,2)</f>
        <v>0</v>
      </c>
      <c r="K135" s="212" t="s">
        <v>238</v>
      </c>
      <c r="L135" s="42"/>
      <c r="M135" s="217" t="s">
        <v>19</v>
      </c>
      <c r="N135" s="218" t="s">
        <v>43</v>
      </c>
      <c r="O135" s="82"/>
      <c r="P135" s="219">
        <f>O135*H135</f>
        <v>0</v>
      </c>
      <c r="Q135" s="219">
        <v>0</v>
      </c>
      <c r="R135" s="219">
        <f>Q135*H135</f>
        <v>0</v>
      </c>
      <c r="S135" s="219">
        <v>0</v>
      </c>
      <c r="T135" s="220">
        <f>S135*H135</f>
        <v>0</v>
      </c>
      <c r="U135" s="36"/>
      <c r="V135" s="36"/>
      <c r="W135" s="36"/>
      <c r="X135" s="36"/>
      <c r="Y135" s="36"/>
      <c r="Z135" s="36"/>
      <c r="AA135" s="36"/>
      <c r="AB135" s="36"/>
      <c r="AC135" s="36"/>
      <c r="AD135" s="36"/>
      <c r="AE135" s="36"/>
      <c r="AR135" s="221" t="s">
        <v>297</v>
      </c>
      <c r="AT135" s="221" t="s">
        <v>234</v>
      </c>
      <c r="AU135" s="221" t="s">
        <v>81</v>
      </c>
      <c r="AY135" s="15" t="s">
        <v>232</v>
      </c>
      <c r="BE135" s="222">
        <f>IF(N135="základní",J135,0)</f>
        <v>0</v>
      </c>
      <c r="BF135" s="222">
        <f>IF(N135="snížená",J135,0)</f>
        <v>0</v>
      </c>
      <c r="BG135" s="222">
        <f>IF(N135="zákl. přenesená",J135,0)</f>
        <v>0</v>
      </c>
      <c r="BH135" s="222">
        <f>IF(N135="sníž. přenesená",J135,0)</f>
        <v>0</v>
      </c>
      <c r="BI135" s="222">
        <f>IF(N135="nulová",J135,0)</f>
        <v>0</v>
      </c>
      <c r="BJ135" s="15" t="s">
        <v>79</v>
      </c>
      <c r="BK135" s="222">
        <f>ROUND(I135*H135,2)</f>
        <v>0</v>
      </c>
      <c r="BL135" s="15" t="s">
        <v>297</v>
      </c>
      <c r="BM135" s="221" t="s">
        <v>1758</v>
      </c>
    </row>
    <row r="136" s="12" customFormat="1" ht="25.92" customHeight="1">
      <c r="A136" s="12"/>
      <c r="B136" s="194"/>
      <c r="C136" s="195"/>
      <c r="D136" s="196" t="s">
        <v>71</v>
      </c>
      <c r="E136" s="197" t="s">
        <v>1012</v>
      </c>
      <c r="F136" s="197" t="s">
        <v>1013</v>
      </c>
      <c r="G136" s="195"/>
      <c r="H136" s="195"/>
      <c r="I136" s="198"/>
      <c r="J136" s="199">
        <f>BK136</f>
        <v>0</v>
      </c>
      <c r="K136" s="195"/>
      <c r="L136" s="200"/>
      <c r="M136" s="201"/>
      <c r="N136" s="202"/>
      <c r="O136" s="202"/>
      <c r="P136" s="203">
        <f>P137</f>
        <v>0</v>
      </c>
      <c r="Q136" s="202"/>
      <c r="R136" s="203">
        <f>R137</f>
        <v>0</v>
      </c>
      <c r="S136" s="202"/>
      <c r="T136" s="204">
        <f>T137</f>
        <v>0</v>
      </c>
      <c r="U136" s="12"/>
      <c r="V136" s="12"/>
      <c r="W136" s="12"/>
      <c r="X136" s="12"/>
      <c r="Y136" s="12"/>
      <c r="Z136" s="12"/>
      <c r="AA136" s="12"/>
      <c r="AB136" s="12"/>
      <c r="AC136" s="12"/>
      <c r="AD136" s="12"/>
      <c r="AE136" s="12"/>
      <c r="AR136" s="205" t="s">
        <v>239</v>
      </c>
      <c r="AT136" s="206" t="s">
        <v>71</v>
      </c>
      <c r="AU136" s="206" t="s">
        <v>72</v>
      </c>
      <c r="AY136" s="205" t="s">
        <v>232</v>
      </c>
      <c r="BK136" s="207">
        <f>BK137</f>
        <v>0</v>
      </c>
    </row>
    <row r="137" s="2" customFormat="1" ht="14.4" customHeight="1">
      <c r="A137" s="36"/>
      <c r="B137" s="37"/>
      <c r="C137" s="210" t="s">
        <v>405</v>
      </c>
      <c r="D137" s="210" t="s">
        <v>234</v>
      </c>
      <c r="E137" s="211" t="s">
        <v>1759</v>
      </c>
      <c r="F137" s="212" t="s">
        <v>1760</v>
      </c>
      <c r="G137" s="213" t="s">
        <v>1016</v>
      </c>
      <c r="H137" s="214">
        <v>35</v>
      </c>
      <c r="I137" s="215"/>
      <c r="J137" s="216">
        <f>ROUND(I137*H137,2)</f>
        <v>0</v>
      </c>
      <c r="K137" s="212" t="s">
        <v>238</v>
      </c>
      <c r="L137" s="42"/>
      <c r="M137" s="233" t="s">
        <v>19</v>
      </c>
      <c r="N137" s="234" t="s">
        <v>43</v>
      </c>
      <c r="O137" s="235"/>
      <c r="P137" s="236">
        <f>O137*H137</f>
        <v>0</v>
      </c>
      <c r="Q137" s="236">
        <v>0</v>
      </c>
      <c r="R137" s="236">
        <f>Q137*H137</f>
        <v>0</v>
      </c>
      <c r="S137" s="236">
        <v>0</v>
      </c>
      <c r="T137" s="237">
        <f>S137*H137</f>
        <v>0</v>
      </c>
      <c r="U137" s="36"/>
      <c r="V137" s="36"/>
      <c r="W137" s="36"/>
      <c r="X137" s="36"/>
      <c r="Y137" s="36"/>
      <c r="Z137" s="36"/>
      <c r="AA137" s="36"/>
      <c r="AB137" s="36"/>
      <c r="AC137" s="36"/>
      <c r="AD137" s="36"/>
      <c r="AE137" s="36"/>
      <c r="AR137" s="221" t="s">
        <v>1017</v>
      </c>
      <c r="AT137" s="221" t="s">
        <v>234</v>
      </c>
      <c r="AU137" s="221" t="s">
        <v>79</v>
      </c>
      <c r="AY137" s="15" t="s">
        <v>232</v>
      </c>
      <c r="BE137" s="222">
        <f>IF(N137="základní",J137,0)</f>
        <v>0</v>
      </c>
      <c r="BF137" s="222">
        <f>IF(N137="snížená",J137,0)</f>
        <v>0</v>
      </c>
      <c r="BG137" s="222">
        <f>IF(N137="zákl. přenesená",J137,0)</f>
        <v>0</v>
      </c>
      <c r="BH137" s="222">
        <f>IF(N137="sníž. přenesená",J137,0)</f>
        <v>0</v>
      </c>
      <c r="BI137" s="222">
        <f>IF(N137="nulová",J137,0)</f>
        <v>0</v>
      </c>
      <c r="BJ137" s="15" t="s">
        <v>79</v>
      </c>
      <c r="BK137" s="222">
        <f>ROUND(I137*H137,2)</f>
        <v>0</v>
      </c>
      <c r="BL137" s="15" t="s">
        <v>1017</v>
      </c>
      <c r="BM137" s="221" t="s">
        <v>1761</v>
      </c>
    </row>
    <row r="138" s="2" customFormat="1" ht="6.96" customHeight="1">
      <c r="A138" s="36"/>
      <c r="B138" s="57"/>
      <c r="C138" s="58"/>
      <c r="D138" s="58"/>
      <c r="E138" s="58"/>
      <c r="F138" s="58"/>
      <c r="G138" s="58"/>
      <c r="H138" s="58"/>
      <c r="I138" s="58"/>
      <c r="J138" s="58"/>
      <c r="K138" s="58"/>
      <c r="L138" s="42"/>
      <c r="M138" s="36"/>
      <c r="O138" s="36"/>
      <c r="P138" s="36"/>
      <c r="Q138" s="36"/>
      <c r="R138" s="36"/>
      <c r="S138" s="36"/>
      <c r="T138" s="36"/>
      <c r="U138" s="36"/>
      <c r="V138" s="36"/>
      <c r="W138" s="36"/>
      <c r="X138" s="36"/>
      <c r="Y138" s="36"/>
      <c r="Z138" s="36"/>
      <c r="AA138" s="36"/>
      <c r="AB138" s="36"/>
      <c r="AC138" s="36"/>
      <c r="AD138" s="36"/>
      <c r="AE138" s="36"/>
    </row>
  </sheetData>
  <sheetProtection sheet="1" autoFilter="0" formatColumns="0" formatRows="0" objects="1" scenarios="1" spinCount="100000" saltValue="oPgIUDBf5HWLXdWq6x/uE8GqkfLVlmQWQy4UEY742F8qzGunc9AQJXOio6YKBdZU6Cr+xTqi6vvRylzuk9Y7fA==" hashValue="v3HXFzZo0AvW0AYgRx5VfqeL+ARdAtDoKy6TELCHVzqHvcbKHPInNyZV4A4oEagTZe8z+rx/NUIymTb6kNoIJA==" algorithmName="SHA-512" password="CC35"/>
  <autoFilter ref="C89:K137"/>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163</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1762</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ROUND(J91,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ROUND((SUM(BE91:BE125)),  2)</f>
        <v>0</v>
      </c>
      <c r="G35" s="36"/>
      <c r="H35" s="36"/>
      <c r="I35" s="155">
        <v>0.20999999999999999</v>
      </c>
      <c r="J35" s="154">
        <f>ROUND(((SUM(BE91:BE125))*I35),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ROUND((SUM(BF91:BF125)),  2)</f>
        <v>0</v>
      </c>
      <c r="G36" s="36"/>
      <c r="H36" s="36"/>
      <c r="I36" s="155">
        <v>0.14999999999999999</v>
      </c>
      <c r="J36" s="154">
        <f>ROUND(((SUM(BF91:BF125))*I36),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ROUND((SUM(BG91:BG125)),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ROUND((SUM(BH91:BH125)),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ROUND((SUM(BI91:BI125)),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2020-076-03-09 - SO-03-09 manipulační plocha</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J91</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J92</f>
        <v>0</v>
      </c>
      <c r="K64" s="173"/>
      <c r="L64" s="177"/>
      <c r="S64" s="9"/>
      <c r="T64" s="9"/>
      <c r="U64" s="9"/>
      <c r="V64" s="9"/>
      <c r="W64" s="9"/>
      <c r="X64" s="9"/>
      <c r="Y64" s="9"/>
      <c r="Z64" s="9"/>
      <c r="AA64" s="9"/>
      <c r="AB64" s="9"/>
      <c r="AC64" s="9"/>
      <c r="AD64" s="9"/>
      <c r="AE64" s="9"/>
    </row>
    <row r="65" s="10" customFormat="1" ht="19.92" customHeight="1">
      <c r="A65" s="10"/>
      <c r="B65" s="178"/>
      <c r="C65" s="123"/>
      <c r="D65" s="179" t="s">
        <v>1763</v>
      </c>
      <c r="E65" s="180"/>
      <c r="F65" s="180"/>
      <c r="G65" s="180"/>
      <c r="H65" s="180"/>
      <c r="I65" s="180"/>
      <c r="J65" s="181">
        <f>J93</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1764</v>
      </c>
      <c r="E66" s="180"/>
      <c r="F66" s="180"/>
      <c r="G66" s="180"/>
      <c r="H66" s="180"/>
      <c r="I66" s="180"/>
      <c r="J66" s="181">
        <f>J102</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1765</v>
      </c>
      <c r="E67" s="180"/>
      <c r="F67" s="180"/>
      <c r="G67" s="180"/>
      <c r="H67" s="180"/>
      <c r="I67" s="180"/>
      <c r="J67" s="181">
        <f>J114</f>
        <v>0</v>
      </c>
      <c r="K67" s="123"/>
      <c r="L67" s="182"/>
      <c r="S67" s="10"/>
      <c r="T67" s="10"/>
      <c r="U67" s="10"/>
      <c r="V67" s="10"/>
      <c r="W67" s="10"/>
      <c r="X67" s="10"/>
      <c r="Y67" s="10"/>
      <c r="Z67" s="10"/>
      <c r="AA67" s="10"/>
      <c r="AB67" s="10"/>
      <c r="AC67" s="10"/>
      <c r="AD67" s="10"/>
      <c r="AE67" s="10"/>
    </row>
    <row r="68" s="10" customFormat="1" ht="19.92" customHeight="1">
      <c r="A68" s="10"/>
      <c r="B68" s="178"/>
      <c r="C68" s="123"/>
      <c r="D68" s="179" t="s">
        <v>1766</v>
      </c>
      <c r="E68" s="180"/>
      <c r="F68" s="180"/>
      <c r="G68" s="180"/>
      <c r="H68" s="180"/>
      <c r="I68" s="180"/>
      <c r="J68" s="181">
        <f>J117</f>
        <v>0</v>
      </c>
      <c r="K68" s="123"/>
      <c r="L68" s="182"/>
      <c r="S68" s="10"/>
      <c r="T68" s="10"/>
      <c r="U68" s="10"/>
      <c r="V68" s="10"/>
      <c r="W68" s="10"/>
      <c r="X68" s="10"/>
      <c r="Y68" s="10"/>
      <c r="Z68" s="10"/>
      <c r="AA68" s="10"/>
      <c r="AB68" s="10"/>
      <c r="AC68" s="10"/>
      <c r="AD68" s="10"/>
      <c r="AE68" s="10"/>
    </row>
    <row r="69" s="10" customFormat="1" ht="19.92" customHeight="1">
      <c r="A69" s="10"/>
      <c r="B69" s="178"/>
      <c r="C69" s="123"/>
      <c r="D69" s="179" t="s">
        <v>214</v>
      </c>
      <c r="E69" s="180"/>
      <c r="F69" s="180"/>
      <c r="G69" s="180"/>
      <c r="H69" s="180"/>
      <c r="I69" s="180"/>
      <c r="J69" s="181">
        <f>J124</f>
        <v>0</v>
      </c>
      <c r="K69" s="123"/>
      <c r="L69" s="182"/>
      <c r="S69" s="10"/>
      <c r="T69" s="10"/>
      <c r="U69" s="10"/>
      <c r="V69" s="10"/>
      <c r="W69" s="10"/>
      <c r="X69" s="10"/>
      <c r="Y69" s="10"/>
      <c r="Z69" s="10"/>
      <c r="AA69" s="10"/>
      <c r="AB69" s="10"/>
      <c r="AC69" s="10"/>
      <c r="AD69" s="10"/>
      <c r="AE69" s="10"/>
    </row>
    <row r="70" s="2" customFormat="1" ht="21.84" customHeight="1">
      <c r="A70" s="36"/>
      <c r="B70" s="37"/>
      <c r="C70" s="38"/>
      <c r="D70" s="38"/>
      <c r="E70" s="38"/>
      <c r="F70" s="38"/>
      <c r="G70" s="38"/>
      <c r="H70" s="38"/>
      <c r="I70" s="38"/>
      <c r="J70" s="38"/>
      <c r="K70" s="38"/>
      <c r="L70" s="142"/>
      <c r="S70" s="36"/>
      <c r="T70" s="36"/>
      <c r="U70" s="36"/>
      <c r="V70" s="36"/>
      <c r="W70" s="36"/>
      <c r="X70" s="36"/>
      <c r="Y70" s="36"/>
      <c r="Z70" s="36"/>
      <c r="AA70" s="36"/>
      <c r="AB70" s="36"/>
      <c r="AC70" s="36"/>
      <c r="AD70" s="36"/>
      <c r="AE70" s="36"/>
    </row>
    <row r="71" s="2" customFormat="1" ht="6.96" customHeight="1">
      <c r="A71" s="36"/>
      <c r="B71" s="57"/>
      <c r="C71" s="58"/>
      <c r="D71" s="58"/>
      <c r="E71" s="58"/>
      <c r="F71" s="58"/>
      <c r="G71" s="58"/>
      <c r="H71" s="58"/>
      <c r="I71" s="58"/>
      <c r="J71" s="58"/>
      <c r="K71" s="58"/>
      <c r="L71" s="142"/>
      <c r="S71" s="36"/>
      <c r="T71" s="36"/>
      <c r="U71" s="36"/>
      <c r="V71" s="36"/>
      <c r="W71" s="36"/>
      <c r="X71" s="36"/>
      <c r="Y71" s="36"/>
      <c r="Z71" s="36"/>
      <c r="AA71" s="36"/>
      <c r="AB71" s="36"/>
      <c r="AC71" s="36"/>
      <c r="AD71" s="36"/>
      <c r="AE71" s="36"/>
    </row>
    <row r="75" s="2" customFormat="1" ht="6.96" customHeight="1">
      <c r="A75" s="36"/>
      <c r="B75" s="59"/>
      <c r="C75" s="60"/>
      <c r="D75" s="60"/>
      <c r="E75" s="60"/>
      <c r="F75" s="60"/>
      <c r="G75" s="60"/>
      <c r="H75" s="60"/>
      <c r="I75" s="60"/>
      <c r="J75" s="60"/>
      <c r="K75" s="60"/>
      <c r="L75" s="142"/>
      <c r="S75" s="36"/>
      <c r="T75" s="36"/>
      <c r="U75" s="36"/>
      <c r="V75" s="36"/>
      <c r="W75" s="36"/>
      <c r="X75" s="36"/>
      <c r="Y75" s="36"/>
      <c r="Z75" s="36"/>
      <c r="AA75" s="36"/>
      <c r="AB75" s="36"/>
      <c r="AC75" s="36"/>
      <c r="AD75" s="36"/>
      <c r="AE75" s="36"/>
    </row>
    <row r="76" s="2" customFormat="1" ht="24.96" customHeight="1">
      <c r="A76" s="36"/>
      <c r="B76" s="37"/>
      <c r="C76" s="21" t="s">
        <v>217</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2" customHeight="1">
      <c r="A78" s="36"/>
      <c r="B78" s="37"/>
      <c r="C78" s="30" t="s">
        <v>16</v>
      </c>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6.5" customHeight="1">
      <c r="A79" s="36"/>
      <c r="B79" s="37"/>
      <c r="C79" s="38"/>
      <c r="D79" s="38"/>
      <c r="E79" s="167" t="str">
        <f>E7</f>
        <v>Školní sklad FLD, trafostanice</v>
      </c>
      <c r="F79" s="30"/>
      <c r="G79" s="30"/>
      <c r="H79" s="30"/>
      <c r="I79" s="38"/>
      <c r="J79" s="38"/>
      <c r="K79" s="38"/>
      <c r="L79" s="142"/>
      <c r="S79" s="36"/>
      <c r="T79" s="36"/>
      <c r="U79" s="36"/>
      <c r="V79" s="36"/>
      <c r="W79" s="36"/>
      <c r="X79" s="36"/>
      <c r="Y79" s="36"/>
      <c r="Z79" s="36"/>
      <c r="AA79" s="36"/>
      <c r="AB79" s="36"/>
      <c r="AC79" s="36"/>
      <c r="AD79" s="36"/>
      <c r="AE79" s="36"/>
    </row>
    <row r="80" s="1" customFormat="1" ht="12" customHeight="1">
      <c r="B80" s="19"/>
      <c r="C80" s="30" t="s">
        <v>201</v>
      </c>
      <c r="D80" s="20"/>
      <c r="E80" s="20"/>
      <c r="F80" s="20"/>
      <c r="G80" s="20"/>
      <c r="H80" s="20"/>
      <c r="I80" s="20"/>
      <c r="J80" s="20"/>
      <c r="K80" s="20"/>
      <c r="L80" s="18"/>
    </row>
    <row r="81" s="2" customFormat="1" ht="16.5" customHeight="1">
      <c r="A81" s="36"/>
      <c r="B81" s="37"/>
      <c r="C81" s="38"/>
      <c r="D81" s="38"/>
      <c r="E81" s="167" t="s">
        <v>1331</v>
      </c>
      <c r="F81" s="38"/>
      <c r="G81" s="38"/>
      <c r="H81" s="38"/>
      <c r="I81" s="38"/>
      <c r="J81" s="38"/>
      <c r="K81" s="38"/>
      <c r="L81" s="142"/>
      <c r="S81" s="36"/>
      <c r="T81" s="36"/>
      <c r="U81" s="36"/>
      <c r="V81" s="36"/>
      <c r="W81" s="36"/>
      <c r="X81" s="36"/>
      <c r="Y81" s="36"/>
      <c r="Z81" s="36"/>
      <c r="AA81" s="36"/>
      <c r="AB81" s="36"/>
      <c r="AC81" s="36"/>
      <c r="AD81" s="36"/>
      <c r="AE81" s="36"/>
    </row>
    <row r="82" s="2" customFormat="1" ht="12" customHeight="1">
      <c r="A82" s="36"/>
      <c r="B82" s="37"/>
      <c r="C82" s="30" t="s">
        <v>203</v>
      </c>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6.5" customHeight="1">
      <c r="A83" s="36"/>
      <c r="B83" s="37"/>
      <c r="C83" s="38"/>
      <c r="D83" s="38"/>
      <c r="E83" s="67" t="str">
        <f>E11</f>
        <v>2020-076-03-09 - SO-03-09 manipulační plocha</v>
      </c>
      <c r="F83" s="38"/>
      <c r="G83" s="38"/>
      <c r="H83" s="38"/>
      <c r="I83" s="38"/>
      <c r="J83" s="38"/>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12" customHeight="1">
      <c r="A85" s="36"/>
      <c r="B85" s="37"/>
      <c r="C85" s="30" t="s">
        <v>21</v>
      </c>
      <c r="D85" s="38"/>
      <c r="E85" s="38"/>
      <c r="F85" s="25" t="str">
        <f>F14</f>
        <v>Kamýcká 1176, Praha 6</v>
      </c>
      <c r="G85" s="38"/>
      <c r="H85" s="38"/>
      <c r="I85" s="30" t="s">
        <v>23</v>
      </c>
      <c r="J85" s="70" t="str">
        <f>IF(J14="","",J14)</f>
        <v>16. 10. 2020</v>
      </c>
      <c r="K85" s="38"/>
      <c r="L85" s="142"/>
      <c r="S85" s="36"/>
      <c r="T85" s="36"/>
      <c r="U85" s="36"/>
      <c r="V85" s="36"/>
      <c r="W85" s="36"/>
      <c r="X85" s="36"/>
      <c r="Y85" s="36"/>
      <c r="Z85" s="36"/>
      <c r="AA85" s="36"/>
      <c r="AB85" s="36"/>
      <c r="AC85" s="36"/>
      <c r="AD85" s="36"/>
      <c r="AE85" s="36"/>
    </row>
    <row r="86" s="2" customFormat="1" ht="6.96"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2" customFormat="1" ht="40.05" customHeight="1">
      <c r="A87" s="36"/>
      <c r="B87" s="37"/>
      <c r="C87" s="30" t="s">
        <v>25</v>
      </c>
      <c r="D87" s="38"/>
      <c r="E87" s="38"/>
      <c r="F87" s="25" t="str">
        <f>E17</f>
        <v>ČZU v Praze, Kamýcká 1176, Praha 6</v>
      </c>
      <c r="G87" s="38"/>
      <c r="H87" s="38"/>
      <c r="I87" s="30" t="s">
        <v>31</v>
      </c>
      <c r="J87" s="34" t="str">
        <f>E23</f>
        <v>Ing. Vladimír Čapka, Gerstnerova 5/658, Praha 7</v>
      </c>
      <c r="K87" s="38"/>
      <c r="L87" s="142"/>
      <c r="S87" s="36"/>
      <c r="T87" s="36"/>
      <c r="U87" s="36"/>
      <c r="V87" s="36"/>
      <c r="W87" s="36"/>
      <c r="X87" s="36"/>
      <c r="Y87" s="36"/>
      <c r="Z87" s="36"/>
      <c r="AA87" s="36"/>
      <c r="AB87" s="36"/>
      <c r="AC87" s="36"/>
      <c r="AD87" s="36"/>
      <c r="AE87" s="36"/>
    </row>
    <row r="88" s="2" customFormat="1" ht="25.65" customHeight="1">
      <c r="A88" s="36"/>
      <c r="B88" s="37"/>
      <c r="C88" s="30" t="s">
        <v>29</v>
      </c>
      <c r="D88" s="38"/>
      <c r="E88" s="38"/>
      <c r="F88" s="25" t="str">
        <f>IF(E20="","",E20)</f>
        <v>Vyplň údaj</v>
      </c>
      <c r="G88" s="38"/>
      <c r="H88" s="38"/>
      <c r="I88" s="30" t="s">
        <v>34</v>
      </c>
      <c r="J88" s="34" t="str">
        <f>E26</f>
        <v>Ing. Dana Mlejnková</v>
      </c>
      <c r="K88" s="38"/>
      <c r="L88" s="142"/>
      <c r="S88" s="36"/>
      <c r="T88" s="36"/>
      <c r="U88" s="36"/>
      <c r="V88" s="36"/>
      <c r="W88" s="36"/>
      <c r="X88" s="36"/>
      <c r="Y88" s="36"/>
      <c r="Z88" s="36"/>
      <c r="AA88" s="36"/>
      <c r="AB88" s="36"/>
      <c r="AC88" s="36"/>
      <c r="AD88" s="36"/>
      <c r="AE88" s="36"/>
    </row>
    <row r="89" s="2" customFormat="1" ht="10.32" customHeight="1">
      <c r="A89" s="36"/>
      <c r="B89" s="37"/>
      <c r="C89" s="38"/>
      <c r="D89" s="38"/>
      <c r="E89" s="38"/>
      <c r="F89" s="38"/>
      <c r="G89" s="38"/>
      <c r="H89" s="38"/>
      <c r="I89" s="38"/>
      <c r="J89" s="38"/>
      <c r="K89" s="38"/>
      <c r="L89" s="142"/>
      <c r="S89" s="36"/>
      <c r="T89" s="36"/>
      <c r="U89" s="36"/>
      <c r="V89" s="36"/>
      <c r="W89" s="36"/>
      <c r="X89" s="36"/>
      <c r="Y89" s="36"/>
      <c r="Z89" s="36"/>
      <c r="AA89" s="36"/>
      <c r="AB89" s="36"/>
      <c r="AC89" s="36"/>
      <c r="AD89" s="36"/>
      <c r="AE89" s="36"/>
    </row>
    <row r="90" s="11" customFormat="1" ht="29.28" customHeight="1">
      <c r="A90" s="183"/>
      <c r="B90" s="184"/>
      <c r="C90" s="185" t="s">
        <v>218</v>
      </c>
      <c r="D90" s="186" t="s">
        <v>57</v>
      </c>
      <c r="E90" s="186" t="s">
        <v>53</v>
      </c>
      <c r="F90" s="186" t="s">
        <v>54</v>
      </c>
      <c r="G90" s="186" t="s">
        <v>219</v>
      </c>
      <c r="H90" s="186" t="s">
        <v>220</v>
      </c>
      <c r="I90" s="186" t="s">
        <v>221</v>
      </c>
      <c r="J90" s="186" t="s">
        <v>208</v>
      </c>
      <c r="K90" s="187" t="s">
        <v>222</v>
      </c>
      <c r="L90" s="188"/>
      <c r="M90" s="90" t="s">
        <v>19</v>
      </c>
      <c r="N90" s="91" t="s">
        <v>42</v>
      </c>
      <c r="O90" s="91" t="s">
        <v>223</v>
      </c>
      <c r="P90" s="91" t="s">
        <v>224</v>
      </c>
      <c r="Q90" s="91" t="s">
        <v>225</v>
      </c>
      <c r="R90" s="91" t="s">
        <v>226</v>
      </c>
      <c r="S90" s="91" t="s">
        <v>227</v>
      </c>
      <c r="T90" s="92" t="s">
        <v>228</v>
      </c>
      <c r="U90" s="183"/>
      <c r="V90" s="183"/>
      <c r="W90" s="183"/>
      <c r="X90" s="183"/>
      <c r="Y90" s="183"/>
      <c r="Z90" s="183"/>
      <c r="AA90" s="183"/>
      <c r="AB90" s="183"/>
      <c r="AC90" s="183"/>
      <c r="AD90" s="183"/>
      <c r="AE90" s="183"/>
    </row>
    <row r="91" s="2" customFormat="1" ht="22.8" customHeight="1">
      <c r="A91" s="36"/>
      <c r="B91" s="37"/>
      <c r="C91" s="97" t="s">
        <v>229</v>
      </c>
      <c r="D91" s="38"/>
      <c r="E91" s="38"/>
      <c r="F91" s="38"/>
      <c r="G91" s="38"/>
      <c r="H91" s="38"/>
      <c r="I91" s="38"/>
      <c r="J91" s="189">
        <f>BK91</f>
        <v>0</v>
      </c>
      <c r="K91" s="38"/>
      <c r="L91" s="42"/>
      <c r="M91" s="93"/>
      <c r="N91" s="190"/>
      <c r="O91" s="94"/>
      <c r="P91" s="191">
        <f>P92</f>
        <v>0</v>
      </c>
      <c r="Q91" s="94"/>
      <c r="R91" s="191">
        <f>R92</f>
        <v>57.788228841999995</v>
      </c>
      <c r="S91" s="94"/>
      <c r="T91" s="192">
        <f>T92</f>
        <v>0</v>
      </c>
      <c r="U91" s="36"/>
      <c r="V91" s="36"/>
      <c r="W91" s="36"/>
      <c r="X91" s="36"/>
      <c r="Y91" s="36"/>
      <c r="Z91" s="36"/>
      <c r="AA91" s="36"/>
      <c r="AB91" s="36"/>
      <c r="AC91" s="36"/>
      <c r="AD91" s="36"/>
      <c r="AE91" s="36"/>
      <c r="AT91" s="15" t="s">
        <v>71</v>
      </c>
      <c r="AU91" s="15" t="s">
        <v>209</v>
      </c>
      <c r="BK91" s="193">
        <f>BK92</f>
        <v>0</v>
      </c>
    </row>
    <row r="92" s="12" customFormat="1" ht="25.92" customHeight="1">
      <c r="A92" s="12"/>
      <c r="B92" s="194"/>
      <c r="C92" s="195"/>
      <c r="D92" s="196" t="s">
        <v>71</v>
      </c>
      <c r="E92" s="197" t="s">
        <v>230</v>
      </c>
      <c r="F92" s="197" t="s">
        <v>231</v>
      </c>
      <c r="G92" s="195"/>
      <c r="H92" s="195"/>
      <c r="I92" s="198"/>
      <c r="J92" s="199">
        <f>BK92</f>
        <v>0</v>
      </c>
      <c r="K92" s="195"/>
      <c r="L92" s="200"/>
      <c r="M92" s="201"/>
      <c r="N92" s="202"/>
      <c r="O92" s="202"/>
      <c r="P92" s="203">
        <f>P93+P102+P114+P117+P124</f>
        <v>0</v>
      </c>
      <c r="Q92" s="202"/>
      <c r="R92" s="203">
        <f>R93+R102+R114+R117+R124</f>
        <v>57.788228841999995</v>
      </c>
      <c r="S92" s="202"/>
      <c r="T92" s="204">
        <f>T93+T102+T114+T117+T124</f>
        <v>0</v>
      </c>
      <c r="U92" s="12"/>
      <c r="V92" s="12"/>
      <c r="W92" s="12"/>
      <c r="X92" s="12"/>
      <c r="Y92" s="12"/>
      <c r="Z92" s="12"/>
      <c r="AA92" s="12"/>
      <c r="AB92" s="12"/>
      <c r="AC92" s="12"/>
      <c r="AD92" s="12"/>
      <c r="AE92" s="12"/>
      <c r="AR92" s="205" t="s">
        <v>79</v>
      </c>
      <c r="AT92" s="206" t="s">
        <v>71</v>
      </c>
      <c r="AU92" s="206" t="s">
        <v>72</v>
      </c>
      <c r="AY92" s="205" t="s">
        <v>232</v>
      </c>
      <c r="BK92" s="207">
        <f>BK93+BK102+BK114+BK117+BK124</f>
        <v>0</v>
      </c>
    </row>
    <row r="93" s="12" customFormat="1" ht="22.8" customHeight="1">
      <c r="A93" s="12"/>
      <c r="B93" s="194"/>
      <c r="C93" s="195"/>
      <c r="D93" s="196" t="s">
        <v>71</v>
      </c>
      <c r="E93" s="208" t="s">
        <v>1767</v>
      </c>
      <c r="F93" s="208" t="s">
        <v>1768</v>
      </c>
      <c r="G93" s="195"/>
      <c r="H93" s="195"/>
      <c r="I93" s="198"/>
      <c r="J93" s="209">
        <f>BK93</f>
        <v>0</v>
      </c>
      <c r="K93" s="195"/>
      <c r="L93" s="200"/>
      <c r="M93" s="201"/>
      <c r="N93" s="202"/>
      <c r="O93" s="202"/>
      <c r="P93" s="203">
        <f>SUM(P94:P101)</f>
        <v>0</v>
      </c>
      <c r="Q93" s="202"/>
      <c r="R93" s="203">
        <f>SUM(R94:R101)</f>
        <v>2.32254</v>
      </c>
      <c r="S93" s="202"/>
      <c r="T93" s="204">
        <f>SUM(T94:T101)</f>
        <v>0</v>
      </c>
      <c r="U93" s="12"/>
      <c r="V93" s="12"/>
      <c r="W93" s="12"/>
      <c r="X93" s="12"/>
      <c r="Y93" s="12"/>
      <c r="Z93" s="12"/>
      <c r="AA93" s="12"/>
      <c r="AB93" s="12"/>
      <c r="AC93" s="12"/>
      <c r="AD93" s="12"/>
      <c r="AE93" s="12"/>
      <c r="AR93" s="205" t="s">
        <v>79</v>
      </c>
      <c r="AT93" s="206" t="s">
        <v>71</v>
      </c>
      <c r="AU93" s="206" t="s">
        <v>79</v>
      </c>
      <c r="AY93" s="205" t="s">
        <v>232</v>
      </c>
      <c r="BK93" s="207">
        <f>SUM(BK94:BK101)</f>
        <v>0</v>
      </c>
    </row>
    <row r="94" s="2" customFormat="1" ht="24.15" customHeight="1">
      <c r="A94" s="36"/>
      <c r="B94" s="37"/>
      <c r="C94" s="210" t="s">
        <v>79</v>
      </c>
      <c r="D94" s="210" t="s">
        <v>234</v>
      </c>
      <c r="E94" s="211" t="s">
        <v>1769</v>
      </c>
      <c r="F94" s="212" t="s">
        <v>1770</v>
      </c>
      <c r="G94" s="213" t="s">
        <v>243</v>
      </c>
      <c r="H94" s="214">
        <v>5.1020000000000003</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1771</v>
      </c>
    </row>
    <row r="95" s="2" customFormat="1" ht="24.15" customHeight="1">
      <c r="A95" s="36"/>
      <c r="B95" s="37"/>
      <c r="C95" s="210" t="s">
        <v>81</v>
      </c>
      <c r="D95" s="210" t="s">
        <v>234</v>
      </c>
      <c r="E95" s="211" t="s">
        <v>269</v>
      </c>
      <c r="F95" s="212" t="s">
        <v>1591</v>
      </c>
      <c r="G95" s="213" t="s">
        <v>243</v>
      </c>
      <c r="H95" s="214">
        <v>5.1020000000000003</v>
      </c>
      <c r="I95" s="215"/>
      <c r="J95" s="216">
        <f>ROUND(I95*H95,2)</f>
        <v>0</v>
      </c>
      <c r="K95" s="212" t="s">
        <v>238</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1772</v>
      </c>
    </row>
    <row r="96" s="2" customFormat="1" ht="37.8" customHeight="1">
      <c r="A96" s="36"/>
      <c r="B96" s="37"/>
      <c r="C96" s="210" t="s">
        <v>245</v>
      </c>
      <c r="D96" s="210" t="s">
        <v>234</v>
      </c>
      <c r="E96" s="211" t="s">
        <v>273</v>
      </c>
      <c r="F96" s="212" t="s">
        <v>274</v>
      </c>
      <c r="G96" s="213" t="s">
        <v>243</v>
      </c>
      <c r="H96" s="214">
        <v>5.1020000000000003</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1773</v>
      </c>
    </row>
    <row r="97" s="2" customFormat="1" ht="24.15" customHeight="1">
      <c r="A97" s="36"/>
      <c r="B97" s="37"/>
      <c r="C97" s="210" t="s">
        <v>239</v>
      </c>
      <c r="D97" s="210" t="s">
        <v>234</v>
      </c>
      <c r="E97" s="211" t="s">
        <v>1029</v>
      </c>
      <c r="F97" s="212" t="s">
        <v>1030</v>
      </c>
      <c r="G97" s="213" t="s">
        <v>243</v>
      </c>
      <c r="H97" s="214">
        <v>5.1020000000000003</v>
      </c>
      <c r="I97" s="215"/>
      <c r="J97" s="216">
        <f>ROUND(I97*H97,2)</f>
        <v>0</v>
      </c>
      <c r="K97" s="212" t="s">
        <v>238</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1774</v>
      </c>
    </row>
    <row r="98" s="2" customFormat="1" ht="24.15" customHeight="1">
      <c r="A98" s="36"/>
      <c r="B98" s="37"/>
      <c r="C98" s="210" t="s">
        <v>252</v>
      </c>
      <c r="D98" s="210" t="s">
        <v>234</v>
      </c>
      <c r="E98" s="211" t="s">
        <v>1032</v>
      </c>
      <c r="F98" s="212" t="s">
        <v>282</v>
      </c>
      <c r="G98" s="213" t="s">
        <v>243</v>
      </c>
      <c r="H98" s="214">
        <v>5.1020000000000003</v>
      </c>
      <c r="I98" s="215"/>
      <c r="J98" s="216">
        <f>ROUND(I98*H98,2)</f>
        <v>0</v>
      </c>
      <c r="K98" s="212" t="s">
        <v>238</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1775</v>
      </c>
    </row>
    <row r="99" s="2" customFormat="1" ht="24.15" customHeight="1">
      <c r="A99" s="36"/>
      <c r="B99" s="37"/>
      <c r="C99" s="210" t="s">
        <v>256</v>
      </c>
      <c r="D99" s="210" t="s">
        <v>234</v>
      </c>
      <c r="E99" s="211" t="s">
        <v>285</v>
      </c>
      <c r="F99" s="212" t="s">
        <v>286</v>
      </c>
      <c r="G99" s="213" t="s">
        <v>287</v>
      </c>
      <c r="H99" s="214">
        <v>8.1630000000000003</v>
      </c>
      <c r="I99" s="215"/>
      <c r="J99" s="216">
        <f>ROUND(I99*H99,2)</f>
        <v>0</v>
      </c>
      <c r="K99" s="212" t="s">
        <v>238</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1776</v>
      </c>
    </row>
    <row r="100" s="2" customFormat="1" ht="24.15" customHeight="1">
      <c r="A100" s="36"/>
      <c r="B100" s="37"/>
      <c r="C100" s="210" t="s">
        <v>260</v>
      </c>
      <c r="D100" s="210" t="s">
        <v>234</v>
      </c>
      <c r="E100" s="211" t="s">
        <v>1777</v>
      </c>
      <c r="F100" s="212" t="s">
        <v>308</v>
      </c>
      <c r="G100" s="213" t="s">
        <v>237</v>
      </c>
      <c r="H100" s="214">
        <v>11.728</v>
      </c>
      <c r="I100" s="215"/>
      <c r="J100" s="216">
        <f>ROUND(I100*H100,2)</f>
        <v>0</v>
      </c>
      <c r="K100" s="212" t="s">
        <v>238</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239</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1778</v>
      </c>
    </row>
    <row r="101" s="2" customFormat="1" ht="14.4" customHeight="1">
      <c r="A101" s="36"/>
      <c r="B101" s="37"/>
      <c r="C101" s="210" t="s">
        <v>264</v>
      </c>
      <c r="D101" s="210" t="s">
        <v>234</v>
      </c>
      <c r="E101" s="211" t="s">
        <v>1047</v>
      </c>
      <c r="F101" s="212" t="s">
        <v>1048</v>
      </c>
      <c r="G101" s="213" t="s">
        <v>243</v>
      </c>
      <c r="H101" s="214">
        <v>1.173</v>
      </c>
      <c r="I101" s="215"/>
      <c r="J101" s="216">
        <f>ROUND(I101*H101,2)</f>
        <v>0</v>
      </c>
      <c r="K101" s="212" t="s">
        <v>238</v>
      </c>
      <c r="L101" s="42"/>
      <c r="M101" s="217" t="s">
        <v>19</v>
      </c>
      <c r="N101" s="218" t="s">
        <v>43</v>
      </c>
      <c r="O101" s="82"/>
      <c r="P101" s="219">
        <f>O101*H101</f>
        <v>0</v>
      </c>
      <c r="Q101" s="219">
        <v>1.98</v>
      </c>
      <c r="R101" s="219">
        <f>Q101*H101</f>
        <v>2.32254</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1779</v>
      </c>
    </row>
    <row r="102" s="12" customFormat="1" ht="22.8" customHeight="1">
      <c r="A102" s="12"/>
      <c r="B102" s="194"/>
      <c r="C102" s="195"/>
      <c r="D102" s="196" t="s">
        <v>71</v>
      </c>
      <c r="E102" s="208" t="s">
        <v>1780</v>
      </c>
      <c r="F102" s="208" t="s">
        <v>1781</v>
      </c>
      <c r="G102" s="195"/>
      <c r="H102" s="195"/>
      <c r="I102" s="198"/>
      <c r="J102" s="209">
        <f>BK102</f>
        <v>0</v>
      </c>
      <c r="K102" s="195"/>
      <c r="L102" s="200"/>
      <c r="M102" s="201"/>
      <c r="N102" s="202"/>
      <c r="O102" s="202"/>
      <c r="P102" s="203">
        <f>SUM(P103:P113)</f>
        <v>0</v>
      </c>
      <c r="Q102" s="202"/>
      <c r="R102" s="203">
        <f>SUM(R103:R113)</f>
        <v>47.032985999999994</v>
      </c>
      <c r="S102" s="202"/>
      <c r="T102" s="204">
        <f>SUM(T103:T113)</f>
        <v>0</v>
      </c>
      <c r="U102" s="12"/>
      <c r="V102" s="12"/>
      <c r="W102" s="12"/>
      <c r="X102" s="12"/>
      <c r="Y102" s="12"/>
      <c r="Z102" s="12"/>
      <c r="AA102" s="12"/>
      <c r="AB102" s="12"/>
      <c r="AC102" s="12"/>
      <c r="AD102" s="12"/>
      <c r="AE102" s="12"/>
      <c r="AR102" s="205" t="s">
        <v>79</v>
      </c>
      <c r="AT102" s="206" t="s">
        <v>71</v>
      </c>
      <c r="AU102" s="206" t="s">
        <v>79</v>
      </c>
      <c r="AY102" s="205" t="s">
        <v>232</v>
      </c>
      <c r="BK102" s="207">
        <f>SUM(BK103:BK113)</f>
        <v>0</v>
      </c>
    </row>
    <row r="103" s="2" customFormat="1" ht="14.4" customHeight="1">
      <c r="A103" s="36"/>
      <c r="B103" s="37"/>
      <c r="C103" s="210" t="s">
        <v>268</v>
      </c>
      <c r="D103" s="210" t="s">
        <v>234</v>
      </c>
      <c r="E103" s="211" t="s">
        <v>1782</v>
      </c>
      <c r="F103" s="212" t="s">
        <v>1783</v>
      </c>
      <c r="G103" s="213" t="s">
        <v>243</v>
      </c>
      <c r="H103" s="214">
        <v>22.385999999999999</v>
      </c>
      <c r="I103" s="215"/>
      <c r="J103" s="216">
        <f>ROUND(I103*H103,2)</f>
        <v>0</v>
      </c>
      <c r="K103" s="212" t="s">
        <v>238</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1784</v>
      </c>
    </row>
    <row r="104" s="2" customFormat="1" ht="24.15" customHeight="1">
      <c r="A104" s="36"/>
      <c r="B104" s="37"/>
      <c r="C104" s="210" t="s">
        <v>272</v>
      </c>
      <c r="D104" s="210" t="s">
        <v>234</v>
      </c>
      <c r="E104" s="211" t="s">
        <v>269</v>
      </c>
      <c r="F104" s="212" t="s">
        <v>1591</v>
      </c>
      <c r="G104" s="213" t="s">
        <v>243</v>
      </c>
      <c r="H104" s="214">
        <v>22.385999999999999</v>
      </c>
      <c r="I104" s="215"/>
      <c r="J104" s="216">
        <f>ROUND(I104*H104,2)</f>
        <v>0</v>
      </c>
      <c r="K104" s="212" t="s">
        <v>238</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1785</v>
      </c>
    </row>
    <row r="105" s="2" customFormat="1" ht="37.8" customHeight="1">
      <c r="A105" s="36"/>
      <c r="B105" s="37"/>
      <c r="C105" s="210" t="s">
        <v>276</v>
      </c>
      <c r="D105" s="210" t="s">
        <v>234</v>
      </c>
      <c r="E105" s="211" t="s">
        <v>273</v>
      </c>
      <c r="F105" s="212" t="s">
        <v>274</v>
      </c>
      <c r="G105" s="213" t="s">
        <v>243</v>
      </c>
      <c r="H105" s="214">
        <v>22.385999999999999</v>
      </c>
      <c r="I105" s="215"/>
      <c r="J105" s="216">
        <f>ROUND(I105*H105,2)</f>
        <v>0</v>
      </c>
      <c r="K105" s="212" t="s">
        <v>238</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239</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239</v>
      </c>
      <c r="BM105" s="221" t="s">
        <v>1786</v>
      </c>
    </row>
    <row r="106" s="2" customFormat="1" ht="24.15" customHeight="1">
      <c r="A106" s="36"/>
      <c r="B106" s="37"/>
      <c r="C106" s="210" t="s">
        <v>280</v>
      </c>
      <c r="D106" s="210" t="s">
        <v>234</v>
      </c>
      <c r="E106" s="211" t="s">
        <v>1029</v>
      </c>
      <c r="F106" s="212" t="s">
        <v>1030</v>
      </c>
      <c r="G106" s="213" t="s">
        <v>243</v>
      </c>
      <c r="H106" s="214">
        <v>22.385999999999999</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239</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1787</v>
      </c>
    </row>
    <row r="107" s="2" customFormat="1" ht="24.15" customHeight="1">
      <c r="A107" s="36"/>
      <c r="B107" s="37"/>
      <c r="C107" s="210" t="s">
        <v>284</v>
      </c>
      <c r="D107" s="210" t="s">
        <v>234</v>
      </c>
      <c r="E107" s="211" t="s">
        <v>281</v>
      </c>
      <c r="F107" s="212" t="s">
        <v>282</v>
      </c>
      <c r="G107" s="213" t="s">
        <v>243</v>
      </c>
      <c r="H107" s="214">
        <v>22.385999999999999</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239</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239</v>
      </c>
      <c r="BM107" s="221" t="s">
        <v>1788</v>
      </c>
    </row>
    <row r="108" s="2" customFormat="1" ht="24.15" customHeight="1">
      <c r="A108" s="36"/>
      <c r="B108" s="37"/>
      <c r="C108" s="210" t="s">
        <v>289</v>
      </c>
      <c r="D108" s="210" t="s">
        <v>234</v>
      </c>
      <c r="E108" s="211" t="s">
        <v>285</v>
      </c>
      <c r="F108" s="212" t="s">
        <v>286</v>
      </c>
      <c r="G108" s="213" t="s">
        <v>287</v>
      </c>
      <c r="H108" s="214">
        <v>35.817999999999998</v>
      </c>
      <c r="I108" s="215"/>
      <c r="J108" s="216">
        <f>ROUND(I108*H108,2)</f>
        <v>0</v>
      </c>
      <c r="K108" s="212" t="s">
        <v>238</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239</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239</v>
      </c>
      <c r="BM108" s="221" t="s">
        <v>1789</v>
      </c>
    </row>
    <row r="109" s="2" customFormat="1" ht="24.15" customHeight="1">
      <c r="A109" s="36"/>
      <c r="B109" s="37"/>
      <c r="C109" s="210" t="s">
        <v>8</v>
      </c>
      <c r="D109" s="210" t="s">
        <v>234</v>
      </c>
      <c r="E109" s="211" t="s">
        <v>307</v>
      </c>
      <c r="F109" s="212" t="s">
        <v>308</v>
      </c>
      <c r="G109" s="213" t="s">
        <v>237</v>
      </c>
      <c r="H109" s="214">
        <v>53.299999999999997</v>
      </c>
      <c r="I109" s="215"/>
      <c r="J109" s="216">
        <f>ROUND(I109*H109,2)</f>
        <v>0</v>
      </c>
      <c r="K109" s="212" t="s">
        <v>238</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239</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239</v>
      </c>
      <c r="BM109" s="221" t="s">
        <v>1790</v>
      </c>
    </row>
    <row r="110" s="2" customFormat="1" ht="24.15" customHeight="1">
      <c r="A110" s="36"/>
      <c r="B110" s="37"/>
      <c r="C110" s="210" t="s">
        <v>297</v>
      </c>
      <c r="D110" s="210" t="s">
        <v>234</v>
      </c>
      <c r="E110" s="211" t="s">
        <v>1791</v>
      </c>
      <c r="F110" s="212" t="s">
        <v>1792</v>
      </c>
      <c r="G110" s="213" t="s">
        <v>237</v>
      </c>
      <c r="H110" s="214">
        <v>53.299999999999997</v>
      </c>
      <c r="I110" s="215"/>
      <c r="J110" s="216">
        <f>ROUND(I110*H110,2)</f>
        <v>0</v>
      </c>
      <c r="K110" s="212" t="s">
        <v>238</v>
      </c>
      <c r="L110" s="42"/>
      <c r="M110" s="217" t="s">
        <v>19</v>
      </c>
      <c r="N110" s="218" t="s">
        <v>43</v>
      </c>
      <c r="O110" s="82"/>
      <c r="P110" s="219">
        <f>O110*H110</f>
        <v>0</v>
      </c>
      <c r="Q110" s="219">
        <v>0.29699999999999999</v>
      </c>
      <c r="R110" s="219">
        <f>Q110*H110</f>
        <v>15.830099999999998</v>
      </c>
      <c r="S110" s="219">
        <v>0</v>
      </c>
      <c r="T110" s="220">
        <f>S110*H110</f>
        <v>0</v>
      </c>
      <c r="U110" s="36"/>
      <c r="V110" s="36"/>
      <c r="W110" s="36"/>
      <c r="X110" s="36"/>
      <c r="Y110" s="36"/>
      <c r="Z110" s="36"/>
      <c r="AA110" s="36"/>
      <c r="AB110" s="36"/>
      <c r="AC110" s="36"/>
      <c r="AD110" s="36"/>
      <c r="AE110" s="36"/>
      <c r="AR110" s="221" t="s">
        <v>239</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239</v>
      </c>
      <c r="BM110" s="221" t="s">
        <v>1793</v>
      </c>
    </row>
    <row r="111" s="2" customFormat="1" ht="24.15" customHeight="1">
      <c r="A111" s="36"/>
      <c r="B111" s="37"/>
      <c r="C111" s="210" t="s">
        <v>301</v>
      </c>
      <c r="D111" s="210" t="s">
        <v>234</v>
      </c>
      <c r="E111" s="211" t="s">
        <v>1791</v>
      </c>
      <c r="F111" s="212" t="s">
        <v>1792</v>
      </c>
      <c r="G111" s="213" t="s">
        <v>237</v>
      </c>
      <c r="H111" s="214">
        <v>53.299999999999997</v>
      </c>
      <c r="I111" s="215"/>
      <c r="J111" s="216">
        <f>ROUND(I111*H111,2)</f>
        <v>0</v>
      </c>
      <c r="K111" s="212" t="s">
        <v>238</v>
      </c>
      <c r="L111" s="42"/>
      <c r="M111" s="217" t="s">
        <v>19</v>
      </c>
      <c r="N111" s="218" t="s">
        <v>43</v>
      </c>
      <c r="O111" s="82"/>
      <c r="P111" s="219">
        <f>O111*H111</f>
        <v>0</v>
      </c>
      <c r="Q111" s="219">
        <v>0.29699999999999999</v>
      </c>
      <c r="R111" s="219">
        <f>Q111*H111</f>
        <v>15.830099999999998</v>
      </c>
      <c r="S111" s="219">
        <v>0</v>
      </c>
      <c r="T111" s="220">
        <f>S111*H111</f>
        <v>0</v>
      </c>
      <c r="U111" s="36"/>
      <c r="V111" s="36"/>
      <c r="W111" s="36"/>
      <c r="X111" s="36"/>
      <c r="Y111" s="36"/>
      <c r="Z111" s="36"/>
      <c r="AA111" s="36"/>
      <c r="AB111" s="36"/>
      <c r="AC111" s="36"/>
      <c r="AD111" s="36"/>
      <c r="AE111" s="36"/>
      <c r="AR111" s="221" t="s">
        <v>239</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239</v>
      </c>
      <c r="BM111" s="221" t="s">
        <v>1794</v>
      </c>
    </row>
    <row r="112" s="2" customFormat="1" ht="37.8" customHeight="1">
      <c r="A112" s="36"/>
      <c r="B112" s="37"/>
      <c r="C112" s="210" t="s">
        <v>306</v>
      </c>
      <c r="D112" s="210" t="s">
        <v>234</v>
      </c>
      <c r="E112" s="211" t="s">
        <v>1795</v>
      </c>
      <c r="F112" s="212" t="s">
        <v>1796</v>
      </c>
      <c r="G112" s="213" t="s">
        <v>237</v>
      </c>
      <c r="H112" s="214">
        <v>53.299999999999997</v>
      </c>
      <c r="I112" s="215"/>
      <c r="J112" s="216">
        <f>ROUND(I112*H112,2)</f>
        <v>0</v>
      </c>
      <c r="K112" s="212" t="s">
        <v>238</v>
      </c>
      <c r="L112" s="42"/>
      <c r="M112" s="217" t="s">
        <v>19</v>
      </c>
      <c r="N112" s="218" t="s">
        <v>43</v>
      </c>
      <c r="O112" s="82"/>
      <c r="P112" s="219">
        <f>O112*H112</f>
        <v>0</v>
      </c>
      <c r="Q112" s="219">
        <v>0.10362</v>
      </c>
      <c r="R112" s="219">
        <f>Q112*H112</f>
        <v>5.5229460000000001</v>
      </c>
      <c r="S112" s="219">
        <v>0</v>
      </c>
      <c r="T112" s="220">
        <f>S112*H112</f>
        <v>0</v>
      </c>
      <c r="U112" s="36"/>
      <c r="V112" s="36"/>
      <c r="W112" s="36"/>
      <c r="X112" s="36"/>
      <c r="Y112" s="36"/>
      <c r="Z112" s="36"/>
      <c r="AA112" s="36"/>
      <c r="AB112" s="36"/>
      <c r="AC112" s="36"/>
      <c r="AD112" s="36"/>
      <c r="AE112" s="36"/>
      <c r="AR112" s="221" t="s">
        <v>239</v>
      </c>
      <c r="AT112" s="221" t="s">
        <v>234</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239</v>
      </c>
      <c r="BM112" s="221" t="s">
        <v>1797</v>
      </c>
    </row>
    <row r="113" s="2" customFormat="1" ht="14.4" customHeight="1">
      <c r="A113" s="36"/>
      <c r="B113" s="37"/>
      <c r="C113" s="223" t="s">
        <v>310</v>
      </c>
      <c r="D113" s="223" t="s">
        <v>302</v>
      </c>
      <c r="E113" s="224" t="s">
        <v>1798</v>
      </c>
      <c r="F113" s="225" t="s">
        <v>1799</v>
      </c>
      <c r="G113" s="226" t="s">
        <v>237</v>
      </c>
      <c r="H113" s="227">
        <v>55.965000000000003</v>
      </c>
      <c r="I113" s="228"/>
      <c r="J113" s="229">
        <f>ROUND(I113*H113,2)</f>
        <v>0</v>
      </c>
      <c r="K113" s="225" t="s">
        <v>19</v>
      </c>
      <c r="L113" s="230"/>
      <c r="M113" s="231" t="s">
        <v>19</v>
      </c>
      <c r="N113" s="232" t="s">
        <v>43</v>
      </c>
      <c r="O113" s="82"/>
      <c r="P113" s="219">
        <f>O113*H113</f>
        <v>0</v>
      </c>
      <c r="Q113" s="219">
        <v>0.17599999999999999</v>
      </c>
      <c r="R113" s="219">
        <f>Q113*H113</f>
        <v>9.8498400000000004</v>
      </c>
      <c r="S113" s="219">
        <v>0</v>
      </c>
      <c r="T113" s="220">
        <f>S113*H113</f>
        <v>0</v>
      </c>
      <c r="U113" s="36"/>
      <c r="V113" s="36"/>
      <c r="W113" s="36"/>
      <c r="X113" s="36"/>
      <c r="Y113" s="36"/>
      <c r="Z113" s="36"/>
      <c r="AA113" s="36"/>
      <c r="AB113" s="36"/>
      <c r="AC113" s="36"/>
      <c r="AD113" s="36"/>
      <c r="AE113" s="36"/>
      <c r="AR113" s="221" t="s">
        <v>264</v>
      </c>
      <c r="AT113" s="221" t="s">
        <v>302</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239</v>
      </c>
      <c r="BM113" s="221" t="s">
        <v>1800</v>
      </c>
    </row>
    <row r="114" s="12" customFormat="1" ht="22.8" customHeight="1">
      <c r="A114" s="12"/>
      <c r="B114" s="194"/>
      <c r="C114" s="195"/>
      <c r="D114" s="196" t="s">
        <v>71</v>
      </c>
      <c r="E114" s="208" t="s">
        <v>1801</v>
      </c>
      <c r="F114" s="208" t="s">
        <v>1802</v>
      </c>
      <c r="G114" s="195"/>
      <c r="H114" s="195"/>
      <c r="I114" s="198"/>
      <c r="J114" s="209">
        <f>BK114</f>
        <v>0</v>
      </c>
      <c r="K114" s="195"/>
      <c r="L114" s="200"/>
      <c r="M114" s="201"/>
      <c r="N114" s="202"/>
      <c r="O114" s="202"/>
      <c r="P114" s="203">
        <f>SUM(P115:P116)</f>
        <v>0</v>
      </c>
      <c r="Q114" s="202"/>
      <c r="R114" s="203">
        <f>SUM(R115:R116)</f>
        <v>3.7075873000000001</v>
      </c>
      <c r="S114" s="202"/>
      <c r="T114" s="204">
        <f>SUM(T115:T116)</f>
        <v>0</v>
      </c>
      <c r="U114" s="12"/>
      <c r="V114" s="12"/>
      <c r="W114" s="12"/>
      <c r="X114" s="12"/>
      <c r="Y114" s="12"/>
      <c r="Z114" s="12"/>
      <c r="AA114" s="12"/>
      <c r="AB114" s="12"/>
      <c r="AC114" s="12"/>
      <c r="AD114" s="12"/>
      <c r="AE114" s="12"/>
      <c r="AR114" s="205" t="s">
        <v>79</v>
      </c>
      <c r="AT114" s="206" t="s">
        <v>71</v>
      </c>
      <c r="AU114" s="206" t="s">
        <v>79</v>
      </c>
      <c r="AY114" s="205" t="s">
        <v>232</v>
      </c>
      <c r="BK114" s="207">
        <f>SUM(BK115:BK116)</f>
        <v>0</v>
      </c>
    </row>
    <row r="115" s="2" customFormat="1" ht="24.15" customHeight="1">
      <c r="A115" s="36"/>
      <c r="B115" s="37"/>
      <c r="C115" s="210" t="s">
        <v>314</v>
      </c>
      <c r="D115" s="210" t="s">
        <v>234</v>
      </c>
      <c r="E115" s="211" t="s">
        <v>1803</v>
      </c>
      <c r="F115" s="212" t="s">
        <v>1804</v>
      </c>
      <c r="G115" s="213" t="s">
        <v>542</v>
      </c>
      <c r="H115" s="214">
        <v>14.66</v>
      </c>
      <c r="I115" s="215"/>
      <c r="J115" s="216">
        <f>ROUND(I115*H115,2)</f>
        <v>0</v>
      </c>
      <c r="K115" s="212" t="s">
        <v>238</v>
      </c>
      <c r="L115" s="42"/>
      <c r="M115" s="217" t="s">
        <v>19</v>
      </c>
      <c r="N115" s="218" t="s">
        <v>43</v>
      </c>
      <c r="O115" s="82"/>
      <c r="P115" s="219">
        <f>O115*H115</f>
        <v>0</v>
      </c>
      <c r="Q115" s="219">
        <v>0.20219000000000001</v>
      </c>
      <c r="R115" s="219">
        <f>Q115*H115</f>
        <v>2.9641054000000002</v>
      </c>
      <c r="S115" s="219">
        <v>0</v>
      </c>
      <c r="T115" s="220">
        <f>S115*H115</f>
        <v>0</v>
      </c>
      <c r="U115" s="36"/>
      <c r="V115" s="36"/>
      <c r="W115" s="36"/>
      <c r="X115" s="36"/>
      <c r="Y115" s="36"/>
      <c r="Z115" s="36"/>
      <c r="AA115" s="36"/>
      <c r="AB115" s="36"/>
      <c r="AC115" s="36"/>
      <c r="AD115" s="36"/>
      <c r="AE115" s="36"/>
      <c r="AR115" s="221" t="s">
        <v>239</v>
      </c>
      <c r="AT115" s="221" t="s">
        <v>234</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239</v>
      </c>
      <c r="BM115" s="221" t="s">
        <v>1805</v>
      </c>
    </row>
    <row r="116" s="2" customFormat="1" ht="14.4" customHeight="1">
      <c r="A116" s="36"/>
      <c r="B116" s="37"/>
      <c r="C116" s="223" t="s">
        <v>7</v>
      </c>
      <c r="D116" s="223" t="s">
        <v>302</v>
      </c>
      <c r="E116" s="224" t="s">
        <v>1806</v>
      </c>
      <c r="F116" s="225" t="s">
        <v>1807</v>
      </c>
      <c r="G116" s="226" t="s">
        <v>542</v>
      </c>
      <c r="H116" s="227">
        <v>15.393000000000001</v>
      </c>
      <c r="I116" s="228"/>
      <c r="J116" s="229">
        <f>ROUND(I116*H116,2)</f>
        <v>0</v>
      </c>
      <c r="K116" s="225" t="s">
        <v>238</v>
      </c>
      <c r="L116" s="230"/>
      <c r="M116" s="231" t="s">
        <v>19</v>
      </c>
      <c r="N116" s="232" t="s">
        <v>43</v>
      </c>
      <c r="O116" s="82"/>
      <c r="P116" s="219">
        <f>O116*H116</f>
        <v>0</v>
      </c>
      <c r="Q116" s="219">
        <v>0.048300000000000003</v>
      </c>
      <c r="R116" s="219">
        <f>Q116*H116</f>
        <v>0.74348190000000003</v>
      </c>
      <c r="S116" s="219">
        <v>0</v>
      </c>
      <c r="T116" s="220">
        <f>S116*H116</f>
        <v>0</v>
      </c>
      <c r="U116" s="36"/>
      <c r="V116" s="36"/>
      <c r="W116" s="36"/>
      <c r="X116" s="36"/>
      <c r="Y116" s="36"/>
      <c r="Z116" s="36"/>
      <c r="AA116" s="36"/>
      <c r="AB116" s="36"/>
      <c r="AC116" s="36"/>
      <c r="AD116" s="36"/>
      <c r="AE116" s="36"/>
      <c r="AR116" s="221" t="s">
        <v>264</v>
      </c>
      <c r="AT116" s="221" t="s">
        <v>302</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239</v>
      </c>
      <c r="BM116" s="221" t="s">
        <v>1808</v>
      </c>
    </row>
    <row r="117" s="12" customFormat="1" ht="22.8" customHeight="1">
      <c r="A117" s="12"/>
      <c r="B117" s="194"/>
      <c r="C117" s="195"/>
      <c r="D117" s="196" t="s">
        <v>71</v>
      </c>
      <c r="E117" s="208" t="s">
        <v>1809</v>
      </c>
      <c r="F117" s="208" t="s">
        <v>1810</v>
      </c>
      <c r="G117" s="195"/>
      <c r="H117" s="195"/>
      <c r="I117" s="198"/>
      <c r="J117" s="209">
        <f>BK117</f>
        <v>0</v>
      </c>
      <c r="K117" s="195"/>
      <c r="L117" s="200"/>
      <c r="M117" s="201"/>
      <c r="N117" s="202"/>
      <c r="O117" s="202"/>
      <c r="P117" s="203">
        <f>SUM(P118:P123)</f>
        <v>0</v>
      </c>
      <c r="Q117" s="202"/>
      <c r="R117" s="203">
        <f>SUM(R118:R123)</f>
        <v>4.7251155420000002</v>
      </c>
      <c r="S117" s="202"/>
      <c r="T117" s="204">
        <f>SUM(T118:T123)</f>
        <v>0</v>
      </c>
      <c r="U117" s="12"/>
      <c r="V117" s="12"/>
      <c r="W117" s="12"/>
      <c r="X117" s="12"/>
      <c r="Y117" s="12"/>
      <c r="Z117" s="12"/>
      <c r="AA117" s="12"/>
      <c r="AB117" s="12"/>
      <c r="AC117" s="12"/>
      <c r="AD117" s="12"/>
      <c r="AE117" s="12"/>
      <c r="AR117" s="205" t="s">
        <v>79</v>
      </c>
      <c r="AT117" s="206" t="s">
        <v>71</v>
      </c>
      <c r="AU117" s="206" t="s">
        <v>79</v>
      </c>
      <c r="AY117" s="205" t="s">
        <v>232</v>
      </c>
      <c r="BK117" s="207">
        <f>SUM(BK118:BK123)</f>
        <v>0</v>
      </c>
    </row>
    <row r="118" s="2" customFormat="1" ht="14.4" customHeight="1">
      <c r="A118" s="36"/>
      <c r="B118" s="37"/>
      <c r="C118" s="210" t="s">
        <v>321</v>
      </c>
      <c r="D118" s="210" t="s">
        <v>234</v>
      </c>
      <c r="E118" s="211" t="s">
        <v>1811</v>
      </c>
      <c r="F118" s="212" t="s">
        <v>1812</v>
      </c>
      <c r="G118" s="213" t="s">
        <v>542</v>
      </c>
      <c r="H118" s="214">
        <v>14.66</v>
      </c>
      <c r="I118" s="215"/>
      <c r="J118" s="216">
        <f>ROUND(I118*H118,2)</f>
        <v>0</v>
      </c>
      <c r="K118" s="212" t="s">
        <v>238</v>
      </c>
      <c r="L118" s="42"/>
      <c r="M118" s="217" t="s">
        <v>19</v>
      </c>
      <c r="N118" s="218" t="s">
        <v>43</v>
      </c>
      <c r="O118" s="82"/>
      <c r="P118" s="219">
        <f>O118*H118</f>
        <v>0</v>
      </c>
      <c r="Q118" s="219">
        <v>0.29220869999999999</v>
      </c>
      <c r="R118" s="219">
        <f>Q118*H118</f>
        <v>4.2837795419999996</v>
      </c>
      <c r="S118" s="219">
        <v>0</v>
      </c>
      <c r="T118" s="220">
        <f>S118*H118</f>
        <v>0</v>
      </c>
      <c r="U118" s="36"/>
      <c r="V118" s="36"/>
      <c r="W118" s="36"/>
      <c r="X118" s="36"/>
      <c r="Y118" s="36"/>
      <c r="Z118" s="36"/>
      <c r="AA118" s="36"/>
      <c r="AB118" s="36"/>
      <c r="AC118" s="36"/>
      <c r="AD118" s="36"/>
      <c r="AE118" s="36"/>
      <c r="AR118" s="221" t="s">
        <v>239</v>
      </c>
      <c r="AT118" s="221" t="s">
        <v>234</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239</v>
      </c>
      <c r="BM118" s="221" t="s">
        <v>1813</v>
      </c>
    </row>
    <row r="119" s="2" customFormat="1" ht="24.15" customHeight="1">
      <c r="A119" s="36"/>
      <c r="B119" s="37"/>
      <c r="C119" s="223" t="s">
        <v>325</v>
      </c>
      <c r="D119" s="223" t="s">
        <v>302</v>
      </c>
      <c r="E119" s="224" t="s">
        <v>1814</v>
      </c>
      <c r="F119" s="225" t="s">
        <v>1815</v>
      </c>
      <c r="G119" s="226" t="s">
        <v>542</v>
      </c>
      <c r="H119" s="227">
        <v>14.66</v>
      </c>
      <c r="I119" s="228"/>
      <c r="J119" s="229">
        <f>ROUND(I119*H119,2)</f>
        <v>0</v>
      </c>
      <c r="K119" s="225" t="s">
        <v>19</v>
      </c>
      <c r="L119" s="230"/>
      <c r="M119" s="231" t="s">
        <v>19</v>
      </c>
      <c r="N119" s="232" t="s">
        <v>43</v>
      </c>
      <c r="O119" s="82"/>
      <c r="P119" s="219">
        <f>O119*H119</f>
        <v>0</v>
      </c>
      <c r="Q119" s="219">
        <v>0.015599999999999999</v>
      </c>
      <c r="R119" s="219">
        <f>Q119*H119</f>
        <v>0.22869599999999998</v>
      </c>
      <c r="S119" s="219">
        <v>0</v>
      </c>
      <c r="T119" s="220">
        <f>S119*H119</f>
        <v>0</v>
      </c>
      <c r="U119" s="36"/>
      <c r="V119" s="36"/>
      <c r="W119" s="36"/>
      <c r="X119" s="36"/>
      <c r="Y119" s="36"/>
      <c r="Z119" s="36"/>
      <c r="AA119" s="36"/>
      <c r="AB119" s="36"/>
      <c r="AC119" s="36"/>
      <c r="AD119" s="36"/>
      <c r="AE119" s="36"/>
      <c r="AR119" s="221" t="s">
        <v>264</v>
      </c>
      <c r="AT119" s="221" t="s">
        <v>302</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239</v>
      </c>
      <c r="BM119" s="221" t="s">
        <v>1816</v>
      </c>
    </row>
    <row r="120" s="2" customFormat="1" ht="14.4" customHeight="1">
      <c r="A120" s="36"/>
      <c r="B120" s="37"/>
      <c r="C120" s="223" t="s">
        <v>329</v>
      </c>
      <c r="D120" s="223" t="s">
        <v>302</v>
      </c>
      <c r="E120" s="224" t="s">
        <v>1817</v>
      </c>
      <c r="F120" s="225" t="s">
        <v>1818</v>
      </c>
      <c r="G120" s="226" t="s">
        <v>580</v>
      </c>
      <c r="H120" s="227">
        <v>1</v>
      </c>
      <c r="I120" s="228"/>
      <c r="J120" s="229">
        <f>ROUND(I120*H120,2)</f>
        <v>0</v>
      </c>
      <c r="K120" s="225" t="s">
        <v>238</v>
      </c>
      <c r="L120" s="230"/>
      <c r="M120" s="231" t="s">
        <v>19</v>
      </c>
      <c r="N120" s="232" t="s">
        <v>43</v>
      </c>
      <c r="O120" s="82"/>
      <c r="P120" s="219">
        <f>O120*H120</f>
        <v>0</v>
      </c>
      <c r="Q120" s="219">
        <v>0.0013500000000000001</v>
      </c>
      <c r="R120" s="219">
        <f>Q120*H120</f>
        <v>0.0013500000000000001</v>
      </c>
      <c r="S120" s="219">
        <v>0</v>
      </c>
      <c r="T120" s="220">
        <f>S120*H120</f>
        <v>0</v>
      </c>
      <c r="U120" s="36"/>
      <c r="V120" s="36"/>
      <c r="W120" s="36"/>
      <c r="X120" s="36"/>
      <c r="Y120" s="36"/>
      <c r="Z120" s="36"/>
      <c r="AA120" s="36"/>
      <c r="AB120" s="36"/>
      <c r="AC120" s="36"/>
      <c r="AD120" s="36"/>
      <c r="AE120" s="36"/>
      <c r="AR120" s="221" t="s">
        <v>264</v>
      </c>
      <c r="AT120" s="221" t="s">
        <v>302</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239</v>
      </c>
      <c r="BM120" s="221" t="s">
        <v>1819</v>
      </c>
    </row>
    <row r="121" s="2" customFormat="1" ht="14.4" customHeight="1">
      <c r="A121" s="36"/>
      <c r="B121" s="37"/>
      <c r="C121" s="223" t="s">
        <v>333</v>
      </c>
      <c r="D121" s="223" t="s">
        <v>302</v>
      </c>
      <c r="E121" s="224" t="s">
        <v>1820</v>
      </c>
      <c r="F121" s="225" t="s">
        <v>1821</v>
      </c>
      <c r="G121" s="226" t="s">
        <v>580</v>
      </c>
      <c r="H121" s="227">
        <v>1</v>
      </c>
      <c r="I121" s="228"/>
      <c r="J121" s="229">
        <f>ROUND(I121*H121,2)</f>
        <v>0</v>
      </c>
      <c r="K121" s="225" t="s">
        <v>19</v>
      </c>
      <c r="L121" s="230"/>
      <c r="M121" s="231" t="s">
        <v>19</v>
      </c>
      <c r="N121" s="232" t="s">
        <v>43</v>
      </c>
      <c r="O121" s="82"/>
      <c r="P121" s="219">
        <f>O121*H121</f>
        <v>0</v>
      </c>
      <c r="Q121" s="219">
        <v>0.0013500000000000001</v>
      </c>
      <c r="R121" s="219">
        <f>Q121*H121</f>
        <v>0.0013500000000000001</v>
      </c>
      <c r="S121" s="219">
        <v>0</v>
      </c>
      <c r="T121" s="220">
        <f>S121*H121</f>
        <v>0</v>
      </c>
      <c r="U121" s="36"/>
      <c r="V121" s="36"/>
      <c r="W121" s="36"/>
      <c r="X121" s="36"/>
      <c r="Y121" s="36"/>
      <c r="Z121" s="36"/>
      <c r="AA121" s="36"/>
      <c r="AB121" s="36"/>
      <c r="AC121" s="36"/>
      <c r="AD121" s="36"/>
      <c r="AE121" s="36"/>
      <c r="AR121" s="221" t="s">
        <v>264</v>
      </c>
      <c r="AT121" s="221" t="s">
        <v>302</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239</v>
      </c>
      <c r="BM121" s="221" t="s">
        <v>1822</v>
      </c>
    </row>
    <row r="122" s="2" customFormat="1" ht="14.4" customHeight="1">
      <c r="A122" s="36"/>
      <c r="B122" s="37"/>
      <c r="C122" s="223" t="s">
        <v>337</v>
      </c>
      <c r="D122" s="223" t="s">
        <v>302</v>
      </c>
      <c r="E122" s="224" t="s">
        <v>1823</v>
      </c>
      <c r="F122" s="225" t="s">
        <v>1824</v>
      </c>
      <c r="G122" s="226" t="s">
        <v>542</v>
      </c>
      <c r="H122" s="227">
        <v>14.66</v>
      </c>
      <c r="I122" s="228"/>
      <c r="J122" s="229">
        <f>ROUND(I122*H122,2)</f>
        <v>0</v>
      </c>
      <c r="K122" s="225" t="s">
        <v>238</v>
      </c>
      <c r="L122" s="230"/>
      <c r="M122" s="231" t="s">
        <v>19</v>
      </c>
      <c r="N122" s="232" t="s">
        <v>43</v>
      </c>
      <c r="O122" s="82"/>
      <c r="P122" s="219">
        <f>O122*H122</f>
        <v>0</v>
      </c>
      <c r="Q122" s="219">
        <v>0.014</v>
      </c>
      <c r="R122" s="219">
        <f>Q122*H122</f>
        <v>0.20524000000000001</v>
      </c>
      <c r="S122" s="219">
        <v>0</v>
      </c>
      <c r="T122" s="220">
        <f>S122*H122</f>
        <v>0</v>
      </c>
      <c r="U122" s="36"/>
      <c r="V122" s="36"/>
      <c r="W122" s="36"/>
      <c r="X122" s="36"/>
      <c r="Y122" s="36"/>
      <c r="Z122" s="36"/>
      <c r="AA122" s="36"/>
      <c r="AB122" s="36"/>
      <c r="AC122" s="36"/>
      <c r="AD122" s="36"/>
      <c r="AE122" s="36"/>
      <c r="AR122" s="221" t="s">
        <v>264</v>
      </c>
      <c r="AT122" s="221" t="s">
        <v>302</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239</v>
      </c>
      <c r="BM122" s="221" t="s">
        <v>1825</v>
      </c>
    </row>
    <row r="123" s="2" customFormat="1" ht="14.4" customHeight="1">
      <c r="A123" s="36"/>
      <c r="B123" s="37"/>
      <c r="C123" s="223" t="s">
        <v>341</v>
      </c>
      <c r="D123" s="223" t="s">
        <v>302</v>
      </c>
      <c r="E123" s="224" t="s">
        <v>1826</v>
      </c>
      <c r="F123" s="225" t="s">
        <v>1827</v>
      </c>
      <c r="G123" s="226" t="s">
        <v>580</v>
      </c>
      <c r="H123" s="227">
        <v>1</v>
      </c>
      <c r="I123" s="228"/>
      <c r="J123" s="229">
        <f>ROUND(I123*H123,2)</f>
        <v>0</v>
      </c>
      <c r="K123" s="225" t="s">
        <v>238</v>
      </c>
      <c r="L123" s="230"/>
      <c r="M123" s="231" t="s">
        <v>19</v>
      </c>
      <c r="N123" s="232" t="s">
        <v>43</v>
      </c>
      <c r="O123" s="82"/>
      <c r="P123" s="219">
        <f>O123*H123</f>
        <v>0</v>
      </c>
      <c r="Q123" s="219">
        <v>0.0047000000000000002</v>
      </c>
      <c r="R123" s="219">
        <f>Q123*H123</f>
        <v>0.0047000000000000002</v>
      </c>
      <c r="S123" s="219">
        <v>0</v>
      </c>
      <c r="T123" s="220">
        <f>S123*H123</f>
        <v>0</v>
      </c>
      <c r="U123" s="36"/>
      <c r="V123" s="36"/>
      <c r="W123" s="36"/>
      <c r="X123" s="36"/>
      <c r="Y123" s="36"/>
      <c r="Z123" s="36"/>
      <c r="AA123" s="36"/>
      <c r="AB123" s="36"/>
      <c r="AC123" s="36"/>
      <c r="AD123" s="36"/>
      <c r="AE123" s="36"/>
      <c r="AR123" s="221" t="s">
        <v>264</v>
      </c>
      <c r="AT123" s="221" t="s">
        <v>302</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239</v>
      </c>
      <c r="BM123" s="221" t="s">
        <v>1828</v>
      </c>
    </row>
    <row r="124" s="12" customFormat="1" ht="22.8" customHeight="1">
      <c r="A124" s="12"/>
      <c r="B124" s="194"/>
      <c r="C124" s="195"/>
      <c r="D124" s="196" t="s">
        <v>71</v>
      </c>
      <c r="E124" s="208" t="s">
        <v>362</v>
      </c>
      <c r="F124" s="208" t="s">
        <v>363</v>
      </c>
      <c r="G124" s="195"/>
      <c r="H124" s="195"/>
      <c r="I124" s="198"/>
      <c r="J124" s="209">
        <f>BK124</f>
        <v>0</v>
      </c>
      <c r="K124" s="195"/>
      <c r="L124" s="200"/>
      <c r="M124" s="201"/>
      <c r="N124" s="202"/>
      <c r="O124" s="202"/>
      <c r="P124" s="203">
        <f>P125</f>
        <v>0</v>
      </c>
      <c r="Q124" s="202"/>
      <c r="R124" s="203">
        <f>R125</f>
        <v>0</v>
      </c>
      <c r="S124" s="202"/>
      <c r="T124" s="204">
        <f>T125</f>
        <v>0</v>
      </c>
      <c r="U124" s="12"/>
      <c r="V124" s="12"/>
      <c r="W124" s="12"/>
      <c r="X124" s="12"/>
      <c r="Y124" s="12"/>
      <c r="Z124" s="12"/>
      <c r="AA124" s="12"/>
      <c r="AB124" s="12"/>
      <c r="AC124" s="12"/>
      <c r="AD124" s="12"/>
      <c r="AE124" s="12"/>
      <c r="AR124" s="205" t="s">
        <v>79</v>
      </c>
      <c r="AT124" s="206" t="s">
        <v>71</v>
      </c>
      <c r="AU124" s="206" t="s">
        <v>79</v>
      </c>
      <c r="AY124" s="205" t="s">
        <v>232</v>
      </c>
      <c r="BK124" s="207">
        <f>BK125</f>
        <v>0</v>
      </c>
    </row>
    <row r="125" s="2" customFormat="1" ht="24.15" customHeight="1">
      <c r="A125" s="36"/>
      <c r="B125" s="37"/>
      <c r="C125" s="210" t="s">
        <v>345</v>
      </c>
      <c r="D125" s="210" t="s">
        <v>234</v>
      </c>
      <c r="E125" s="211" t="s">
        <v>1829</v>
      </c>
      <c r="F125" s="212" t="s">
        <v>1830</v>
      </c>
      <c r="G125" s="213" t="s">
        <v>287</v>
      </c>
      <c r="H125" s="214">
        <v>57.787999999999997</v>
      </c>
      <c r="I125" s="215"/>
      <c r="J125" s="216">
        <f>ROUND(I125*H125,2)</f>
        <v>0</v>
      </c>
      <c r="K125" s="212" t="s">
        <v>238</v>
      </c>
      <c r="L125" s="42"/>
      <c r="M125" s="233" t="s">
        <v>19</v>
      </c>
      <c r="N125" s="234" t="s">
        <v>43</v>
      </c>
      <c r="O125" s="235"/>
      <c r="P125" s="236">
        <f>O125*H125</f>
        <v>0</v>
      </c>
      <c r="Q125" s="236">
        <v>0</v>
      </c>
      <c r="R125" s="236">
        <f>Q125*H125</f>
        <v>0</v>
      </c>
      <c r="S125" s="236">
        <v>0</v>
      </c>
      <c r="T125" s="237">
        <f>S125*H125</f>
        <v>0</v>
      </c>
      <c r="U125" s="36"/>
      <c r="V125" s="36"/>
      <c r="W125" s="36"/>
      <c r="X125" s="36"/>
      <c r="Y125" s="36"/>
      <c r="Z125" s="36"/>
      <c r="AA125" s="36"/>
      <c r="AB125" s="36"/>
      <c r="AC125" s="36"/>
      <c r="AD125" s="36"/>
      <c r="AE125" s="36"/>
      <c r="AR125" s="221" t="s">
        <v>239</v>
      </c>
      <c r="AT125" s="221" t="s">
        <v>234</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239</v>
      </c>
      <c r="BM125" s="221" t="s">
        <v>1831</v>
      </c>
    </row>
    <row r="126" s="2" customFormat="1" ht="6.96" customHeight="1">
      <c r="A126" s="36"/>
      <c r="B126" s="57"/>
      <c r="C126" s="58"/>
      <c r="D126" s="58"/>
      <c r="E126" s="58"/>
      <c r="F126" s="58"/>
      <c r="G126" s="58"/>
      <c r="H126" s="58"/>
      <c r="I126" s="58"/>
      <c r="J126" s="58"/>
      <c r="K126" s="58"/>
      <c r="L126" s="42"/>
      <c r="M126" s="36"/>
      <c r="O126" s="36"/>
      <c r="P126" s="36"/>
      <c r="Q126" s="36"/>
      <c r="R126" s="36"/>
      <c r="S126" s="36"/>
      <c r="T126" s="36"/>
      <c r="U126" s="36"/>
      <c r="V126" s="36"/>
      <c r="W126" s="36"/>
      <c r="X126" s="36"/>
      <c r="Y126" s="36"/>
      <c r="Z126" s="36"/>
      <c r="AA126" s="36"/>
      <c r="AB126" s="36"/>
      <c r="AC126" s="36"/>
      <c r="AD126" s="36"/>
      <c r="AE126" s="36"/>
    </row>
  </sheetData>
  <sheetProtection sheet="1" autoFilter="0" formatColumns="0" formatRows="0" objects="1" scenarios="1" spinCount="100000" saltValue="itAxB+GIRtZCX++6g6dXf/6X+CytgOqTJuP72D8T4VTOMobMXaF3EBV3o858QL3lUeUWEq0I/Rn0F+3boziw6w==" hashValue="rplFL4MrLRzTx6iuL48YF3Nk9/8dcppKLaulSLPVhkQr7S72J7/IZQpt0VgxOv1FvJquSgdYaVKgWkz31NAMWA==" algorithmName="SHA-512" password="CC35"/>
  <autoFilter ref="C90:K125"/>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166</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1832</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ROUND(J88,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ROUND((SUM(BE88:BE104)),  2)</f>
        <v>0</v>
      </c>
      <c r="G35" s="36"/>
      <c r="H35" s="36"/>
      <c r="I35" s="155">
        <v>0.20999999999999999</v>
      </c>
      <c r="J35" s="154">
        <f>ROUND(((SUM(BE88:BE104))*I35),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ROUND((SUM(BF88:BF104)),  2)</f>
        <v>0</v>
      </c>
      <c r="G36" s="36"/>
      <c r="H36" s="36"/>
      <c r="I36" s="155">
        <v>0.14999999999999999</v>
      </c>
      <c r="J36" s="154">
        <f>ROUND(((SUM(BF88:BF104))*I36),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ROUND((SUM(BG88:BG104)),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ROUND((SUM(BH88:BH104)),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ROUND((SUM(BI88:BI104)),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2020-076-03-13 - SO-01-10 provizorní příjezdová komunikace</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J88</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J89</f>
        <v>0</v>
      </c>
      <c r="K64" s="173"/>
      <c r="L64" s="177"/>
      <c r="S64" s="9"/>
      <c r="T64" s="9"/>
      <c r="U64" s="9"/>
      <c r="V64" s="9"/>
      <c r="W64" s="9"/>
      <c r="X64" s="9"/>
      <c r="Y64" s="9"/>
      <c r="Z64" s="9"/>
      <c r="AA64" s="9"/>
      <c r="AB64" s="9"/>
      <c r="AC64" s="9"/>
      <c r="AD64" s="9"/>
      <c r="AE64" s="9"/>
    </row>
    <row r="65" s="10" customFormat="1" ht="19.92" customHeight="1">
      <c r="A65" s="10"/>
      <c r="B65" s="178"/>
      <c r="C65" s="123"/>
      <c r="D65" s="179" t="s">
        <v>1833</v>
      </c>
      <c r="E65" s="180"/>
      <c r="F65" s="180"/>
      <c r="G65" s="180"/>
      <c r="H65" s="180"/>
      <c r="I65" s="180"/>
      <c r="J65" s="181">
        <f>J90</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214</v>
      </c>
      <c r="E66" s="180"/>
      <c r="F66" s="180"/>
      <c r="G66" s="180"/>
      <c r="H66" s="180"/>
      <c r="I66" s="180"/>
      <c r="J66" s="181">
        <f>J103</f>
        <v>0</v>
      </c>
      <c r="K66" s="123"/>
      <c r="L66" s="182"/>
      <c r="S66" s="10"/>
      <c r="T66" s="10"/>
      <c r="U66" s="10"/>
      <c r="V66" s="10"/>
      <c r="W66" s="10"/>
      <c r="X66" s="10"/>
      <c r="Y66" s="10"/>
      <c r="Z66" s="10"/>
      <c r="AA66" s="10"/>
      <c r="AB66" s="10"/>
      <c r="AC66" s="10"/>
      <c r="AD66" s="10"/>
      <c r="AE66" s="10"/>
    </row>
    <row r="67" s="2" customFormat="1" ht="21.84" customHeight="1">
      <c r="A67" s="36"/>
      <c r="B67" s="37"/>
      <c r="C67" s="38"/>
      <c r="D67" s="38"/>
      <c r="E67" s="38"/>
      <c r="F67" s="38"/>
      <c r="G67" s="38"/>
      <c r="H67" s="38"/>
      <c r="I67" s="38"/>
      <c r="J67" s="38"/>
      <c r="K67" s="38"/>
      <c r="L67" s="142"/>
      <c r="S67" s="36"/>
      <c r="T67" s="36"/>
      <c r="U67" s="36"/>
      <c r="V67" s="36"/>
      <c r="W67" s="36"/>
      <c r="X67" s="36"/>
      <c r="Y67" s="36"/>
      <c r="Z67" s="36"/>
      <c r="AA67" s="36"/>
      <c r="AB67" s="36"/>
      <c r="AC67" s="36"/>
      <c r="AD67" s="36"/>
      <c r="AE67" s="36"/>
    </row>
    <row r="68" s="2" customFormat="1" ht="6.96" customHeight="1">
      <c r="A68" s="36"/>
      <c r="B68" s="57"/>
      <c r="C68" s="58"/>
      <c r="D68" s="58"/>
      <c r="E68" s="58"/>
      <c r="F68" s="58"/>
      <c r="G68" s="58"/>
      <c r="H68" s="58"/>
      <c r="I68" s="58"/>
      <c r="J68" s="58"/>
      <c r="K68" s="58"/>
      <c r="L68" s="142"/>
      <c r="S68" s="36"/>
      <c r="T68" s="36"/>
      <c r="U68" s="36"/>
      <c r="V68" s="36"/>
      <c r="W68" s="36"/>
      <c r="X68" s="36"/>
      <c r="Y68" s="36"/>
      <c r="Z68" s="36"/>
      <c r="AA68" s="36"/>
      <c r="AB68" s="36"/>
      <c r="AC68" s="36"/>
      <c r="AD68" s="36"/>
      <c r="AE68" s="36"/>
    </row>
    <row r="72" s="2" customFormat="1" ht="6.96" customHeight="1">
      <c r="A72" s="36"/>
      <c r="B72" s="59"/>
      <c r="C72" s="60"/>
      <c r="D72" s="60"/>
      <c r="E72" s="60"/>
      <c r="F72" s="60"/>
      <c r="G72" s="60"/>
      <c r="H72" s="60"/>
      <c r="I72" s="60"/>
      <c r="J72" s="60"/>
      <c r="K72" s="60"/>
      <c r="L72" s="142"/>
      <c r="S72" s="36"/>
      <c r="T72" s="36"/>
      <c r="U72" s="36"/>
      <c r="V72" s="36"/>
      <c r="W72" s="36"/>
      <c r="X72" s="36"/>
      <c r="Y72" s="36"/>
      <c r="Z72" s="36"/>
      <c r="AA72" s="36"/>
      <c r="AB72" s="36"/>
      <c r="AC72" s="36"/>
      <c r="AD72" s="36"/>
      <c r="AE72" s="36"/>
    </row>
    <row r="73" s="2" customFormat="1" ht="24.96" customHeight="1">
      <c r="A73" s="36"/>
      <c r="B73" s="37"/>
      <c r="C73" s="21" t="s">
        <v>217</v>
      </c>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2" customHeight="1">
      <c r="A75" s="36"/>
      <c r="B75" s="37"/>
      <c r="C75" s="30" t="s">
        <v>16</v>
      </c>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6.5" customHeight="1">
      <c r="A76" s="36"/>
      <c r="B76" s="37"/>
      <c r="C76" s="38"/>
      <c r="D76" s="38"/>
      <c r="E76" s="167" t="str">
        <f>E7</f>
        <v>Školní sklad FLD, trafostanice</v>
      </c>
      <c r="F76" s="30"/>
      <c r="G76" s="30"/>
      <c r="H76" s="30"/>
      <c r="I76" s="38"/>
      <c r="J76" s="38"/>
      <c r="K76" s="38"/>
      <c r="L76" s="142"/>
      <c r="S76" s="36"/>
      <c r="T76" s="36"/>
      <c r="U76" s="36"/>
      <c r="V76" s="36"/>
      <c r="W76" s="36"/>
      <c r="X76" s="36"/>
      <c r="Y76" s="36"/>
      <c r="Z76" s="36"/>
      <c r="AA76" s="36"/>
      <c r="AB76" s="36"/>
      <c r="AC76" s="36"/>
      <c r="AD76" s="36"/>
      <c r="AE76" s="36"/>
    </row>
    <row r="77" s="1" customFormat="1" ht="12" customHeight="1">
      <c r="B77" s="19"/>
      <c r="C77" s="30" t="s">
        <v>201</v>
      </c>
      <c r="D77" s="20"/>
      <c r="E77" s="20"/>
      <c r="F77" s="20"/>
      <c r="G77" s="20"/>
      <c r="H77" s="20"/>
      <c r="I77" s="20"/>
      <c r="J77" s="20"/>
      <c r="K77" s="20"/>
      <c r="L77" s="18"/>
    </row>
    <row r="78" s="2" customFormat="1" ht="16.5" customHeight="1">
      <c r="A78" s="36"/>
      <c r="B78" s="37"/>
      <c r="C78" s="38"/>
      <c r="D78" s="38"/>
      <c r="E78" s="167" t="s">
        <v>1331</v>
      </c>
      <c r="F78" s="38"/>
      <c r="G78" s="38"/>
      <c r="H78" s="38"/>
      <c r="I78" s="38"/>
      <c r="J78" s="38"/>
      <c r="K78" s="38"/>
      <c r="L78" s="142"/>
      <c r="S78" s="36"/>
      <c r="T78" s="36"/>
      <c r="U78" s="36"/>
      <c r="V78" s="36"/>
      <c r="W78" s="36"/>
      <c r="X78" s="36"/>
      <c r="Y78" s="36"/>
      <c r="Z78" s="36"/>
      <c r="AA78" s="36"/>
      <c r="AB78" s="36"/>
      <c r="AC78" s="36"/>
      <c r="AD78" s="36"/>
      <c r="AE78" s="36"/>
    </row>
    <row r="79" s="2" customFormat="1" ht="12" customHeight="1">
      <c r="A79" s="36"/>
      <c r="B79" s="37"/>
      <c r="C79" s="30" t="s">
        <v>203</v>
      </c>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16.5" customHeight="1">
      <c r="A80" s="36"/>
      <c r="B80" s="37"/>
      <c r="C80" s="38"/>
      <c r="D80" s="38"/>
      <c r="E80" s="67" t="str">
        <f>E11</f>
        <v>2020-076-03-13 - SO-01-10 provizorní příjezdová komunikace</v>
      </c>
      <c r="F80" s="38"/>
      <c r="G80" s="38"/>
      <c r="H80" s="38"/>
      <c r="I80" s="38"/>
      <c r="J80" s="38"/>
      <c r="K80" s="38"/>
      <c r="L80" s="142"/>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12" customHeight="1">
      <c r="A82" s="36"/>
      <c r="B82" s="37"/>
      <c r="C82" s="30" t="s">
        <v>21</v>
      </c>
      <c r="D82" s="38"/>
      <c r="E82" s="38"/>
      <c r="F82" s="25" t="str">
        <f>F14</f>
        <v>Kamýcká 1176, Praha 6</v>
      </c>
      <c r="G82" s="38"/>
      <c r="H82" s="38"/>
      <c r="I82" s="30" t="s">
        <v>23</v>
      </c>
      <c r="J82" s="70" t="str">
        <f>IF(J14="","",J14)</f>
        <v>16. 10. 2020</v>
      </c>
      <c r="K82" s="38"/>
      <c r="L82" s="142"/>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142"/>
      <c r="S83" s="36"/>
      <c r="T83" s="36"/>
      <c r="U83" s="36"/>
      <c r="V83" s="36"/>
      <c r="W83" s="36"/>
      <c r="X83" s="36"/>
      <c r="Y83" s="36"/>
      <c r="Z83" s="36"/>
      <c r="AA83" s="36"/>
      <c r="AB83" s="36"/>
      <c r="AC83" s="36"/>
      <c r="AD83" s="36"/>
      <c r="AE83" s="36"/>
    </row>
    <row r="84" s="2" customFormat="1" ht="40.05" customHeight="1">
      <c r="A84" s="36"/>
      <c r="B84" s="37"/>
      <c r="C84" s="30" t="s">
        <v>25</v>
      </c>
      <c r="D84" s="38"/>
      <c r="E84" s="38"/>
      <c r="F84" s="25" t="str">
        <f>E17</f>
        <v>ČZU v Praze, Kamýcká 1176, Praha 6</v>
      </c>
      <c r="G84" s="38"/>
      <c r="H84" s="38"/>
      <c r="I84" s="30" t="s">
        <v>31</v>
      </c>
      <c r="J84" s="34" t="str">
        <f>E23</f>
        <v>Ing. Vladimír Čapka, Gerstnerova 5/658, Praha 7</v>
      </c>
      <c r="K84" s="38"/>
      <c r="L84" s="142"/>
      <c r="S84" s="36"/>
      <c r="T84" s="36"/>
      <c r="U84" s="36"/>
      <c r="V84" s="36"/>
      <c r="W84" s="36"/>
      <c r="X84" s="36"/>
      <c r="Y84" s="36"/>
      <c r="Z84" s="36"/>
      <c r="AA84" s="36"/>
      <c r="AB84" s="36"/>
      <c r="AC84" s="36"/>
      <c r="AD84" s="36"/>
      <c r="AE84" s="36"/>
    </row>
    <row r="85" s="2" customFormat="1" ht="25.65" customHeight="1">
      <c r="A85" s="36"/>
      <c r="B85" s="37"/>
      <c r="C85" s="30" t="s">
        <v>29</v>
      </c>
      <c r="D85" s="38"/>
      <c r="E85" s="38"/>
      <c r="F85" s="25" t="str">
        <f>IF(E20="","",E20)</f>
        <v>Vyplň údaj</v>
      </c>
      <c r="G85" s="38"/>
      <c r="H85" s="38"/>
      <c r="I85" s="30" t="s">
        <v>34</v>
      </c>
      <c r="J85" s="34" t="str">
        <f>E26</f>
        <v>Ing. Dana Mlejnková</v>
      </c>
      <c r="K85" s="38"/>
      <c r="L85" s="142"/>
      <c r="S85" s="36"/>
      <c r="T85" s="36"/>
      <c r="U85" s="36"/>
      <c r="V85" s="36"/>
      <c r="W85" s="36"/>
      <c r="X85" s="36"/>
      <c r="Y85" s="36"/>
      <c r="Z85" s="36"/>
      <c r="AA85" s="36"/>
      <c r="AB85" s="36"/>
      <c r="AC85" s="36"/>
      <c r="AD85" s="36"/>
      <c r="AE85" s="36"/>
    </row>
    <row r="86" s="2" customFormat="1" ht="10.32"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11" customFormat="1" ht="29.28" customHeight="1">
      <c r="A87" s="183"/>
      <c r="B87" s="184"/>
      <c r="C87" s="185" t="s">
        <v>218</v>
      </c>
      <c r="D87" s="186" t="s">
        <v>57</v>
      </c>
      <c r="E87" s="186" t="s">
        <v>53</v>
      </c>
      <c r="F87" s="186" t="s">
        <v>54</v>
      </c>
      <c r="G87" s="186" t="s">
        <v>219</v>
      </c>
      <c r="H87" s="186" t="s">
        <v>220</v>
      </c>
      <c r="I87" s="186" t="s">
        <v>221</v>
      </c>
      <c r="J87" s="186" t="s">
        <v>208</v>
      </c>
      <c r="K87" s="187" t="s">
        <v>222</v>
      </c>
      <c r="L87" s="188"/>
      <c r="M87" s="90" t="s">
        <v>19</v>
      </c>
      <c r="N87" s="91" t="s">
        <v>42</v>
      </c>
      <c r="O87" s="91" t="s">
        <v>223</v>
      </c>
      <c r="P87" s="91" t="s">
        <v>224</v>
      </c>
      <c r="Q87" s="91" t="s">
        <v>225</v>
      </c>
      <c r="R87" s="91" t="s">
        <v>226</v>
      </c>
      <c r="S87" s="91" t="s">
        <v>227</v>
      </c>
      <c r="T87" s="92" t="s">
        <v>228</v>
      </c>
      <c r="U87" s="183"/>
      <c r="V87" s="183"/>
      <c r="W87" s="183"/>
      <c r="X87" s="183"/>
      <c r="Y87" s="183"/>
      <c r="Z87" s="183"/>
      <c r="AA87" s="183"/>
      <c r="AB87" s="183"/>
      <c r="AC87" s="183"/>
      <c r="AD87" s="183"/>
      <c r="AE87" s="183"/>
    </row>
    <row r="88" s="2" customFormat="1" ht="22.8" customHeight="1">
      <c r="A88" s="36"/>
      <c r="B88" s="37"/>
      <c r="C88" s="97" t="s">
        <v>229</v>
      </c>
      <c r="D88" s="38"/>
      <c r="E88" s="38"/>
      <c r="F88" s="38"/>
      <c r="G88" s="38"/>
      <c r="H88" s="38"/>
      <c r="I88" s="38"/>
      <c r="J88" s="189">
        <f>BK88</f>
        <v>0</v>
      </c>
      <c r="K88" s="38"/>
      <c r="L88" s="42"/>
      <c r="M88" s="93"/>
      <c r="N88" s="190"/>
      <c r="O88" s="94"/>
      <c r="P88" s="191">
        <f>P89</f>
        <v>0</v>
      </c>
      <c r="Q88" s="94"/>
      <c r="R88" s="191">
        <f>R89</f>
        <v>90.941599999999994</v>
      </c>
      <c r="S88" s="94"/>
      <c r="T88" s="192">
        <f>T89</f>
        <v>0</v>
      </c>
      <c r="U88" s="36"/>
      <c r="V88" s="36"/>
      <c r="W88" s="36"/>
      <c r="X88" s="36"/>
      <c r="Y88" s="36"/>
      <c r="Z88" s="36"/>
      <c r="AA88" s="36"/>
      <c r="AB88" s="36"/>
      <c r="AC88" s="36"/>
      <c r="AD88" s="36"/>
      <c r="AE88" s="36"/>
      <c r="AT88" s="15" t="s">
        <v>71</v>
      </c>
      <c r="AU88" s="15" t="s">
        <v>209</v>
      </c>
      <c r="BK88" s="193">
        <f>BK89</f>
        <v>0</v>
      </c>
    </row>
    <row r="89" s="12" customFormat="1" ht="25.92" customHeight="1">
      <c r="A89" s="12"/>
      <c r="B89" s="194"/>
      <c r="C89" s="195"/>
      <c r="D89" s="196" t="s">
        <v>71</v>
      </c>
      <c r="E89" s="197" t="s">
        <v>230</v>
      </c>
      <c r="F89" s="197" t="s">
        <v>231</v>
      </c>
      <c r="G89" s="195"/>
      <c r="H89" s="195"/>
      <c r="I89" s="198"/>
      <c r="J89" s="199">
        <f>BK89</f>
        <v>0</v>
      </c>
      <c r="K89" s="195"/>
      <c r="L89" s="200"/>
      <c r="M89" s="201"/>
      <c r="N89" s="202"/>
      <c r="O89" s="202"/>
      <c r="P89" s="203">
        <f>P90+P103</f>
        <v>0</v>
      </c>
      <c r="Q89" s="202"/>
      <c r="R89" s="203">
        <f>R90+R103</f>
        <v>90.941599999999994</v>
      </c>
      <c r="S89" s="202"/>
      <c r="T89" s="204">
        <f>T90+T103</f>
        <v>0</v>
      </c>
      <c r="U89" s="12"/>
      <c r="V89" s="12"/>
      <c r="W89" s="12"/>
      <c r="X89" s="12"/>
      <c r="Y89" s="12"/>
      <c r="Z89" s="12"/>
      <c r="AA89" s="12"/>
      <c r="AB89" s="12"/>
      <c r="AC89" s="12"/>
      <c r="AD89" s="12"/>
      <c r="AE89" s="12"/>
      <c r="AR89" s="205" t="s">
        <v>79</v>
      </c>
      <c r="AT89" s="206" t="s">
        <v>71</v>
      </c>
      <c r="AU89" s="206" t="s">
        <v>72</v>
      </c>
      <c r="AY89" s="205" t="s">
        <v>232</v>
      </c>
      <c r="BK89" s="207">
        <f>BK90+BK103</f>
        <v>0</v>
      </c>
    </row>
    <row r="90" s="12" customFormat="1" ht="22.8" customHeight="1">
      <c r="A90" s="12"/>
      <c r="B90" s="194"/>
      <c r="C90" s="195"/>
      <c r="D90" s="196" t="s">
        <v>71</v>
      </c>
      <c r="E90" s="208" t="s">
        <v>634</v>
      </c>
      <c r="F90" s="208" t="s">
        <v>1834</v>
      </c>
      <c r="G90" s="195"/>
      <c r="H90" s="195"/>
      <c r="I90" s="198"/>
      <c r="J90" s="209">
        <f>BK90</f>
        <v>0</v>
      </c>
      <c r="K90" s="195"/>
      <c r="L90" s="200"/>
      <c r="M90" s="201"/>
      <c r="N90" s="202"/>
      <c r="O90" s="202"/>
      <c r="P90" s="203">
        <f>SUM(P91:P102)</f>
        <v>0</v>
      </c>
      <c r="Q90" s="202"/>
      <c r="R90" s="203">
        <f>SUM(R91:R102)</f>
        <v>90.941599999999994</v>
      </c>
      <c r="S90" s="202"/>
      <c r="T90" s="204">
        <f>SUM(T91:T102)</f>
        <v>0</v>
      </c>
      <c r="U90" s="12"/>
      <c r="V90" s="12"/>
      <c r="W90" s="12"/>
      <c r="X90" s="12"/>
      <c r="Y90" s="12"/>
      <c r="Z90" s="12"/>
      <c r="AA90" s="12"/>
      <c r="AB90" s="12"/>
      <c r="AC90" s="12"/>
      <c r="AD90" s="12"/>
      <c r="AE90" s="12"/>
      <c r="AR90" s="205" t="s">
        <v>79</v>
      </c>
      <c r="AT90" s="206" t="s">
        <v>71</v>
      </c>
      <c r="AU90" s="206" t="s">
        <v>79</v>
      </c>
      <c r="AY90" s="205" t="s">
        <v>232</v>
      </c>
      <c r="BK90" s="207">
        <f>SUM(BK91:BK102)</f>
        <v>0</v>
      </c>
    </row>
    <row r="91" s="2" customFormat="1" ht="14.4" customHeight="1">
      <c r="A91" s="36"/>
      <c r="B91" s="37"/>
      <c r="C91" s="210" t="s">
        <v>79</v>
      </c>
      <c r="D91" s="210" t="s">
        <v>234</v>
      </c>
      <c r="E91" s="211" t="s">
        <v>1782</v>
      </c>
      <c r="F91" s="212" t="s">
        <v>1783</v>
      </c>
      <c r="G91" s="213" t="s">
        <v>243</v>
      </c>
      <c r="H91" s="214">
        <v>24.738</v>
      </c>
      <c r="I91" s="215"/>
      <c r="J91" s="216">
        <f>ROUND(I91*H91,2)</f>
        <v>0</v>
      </c>
      <c r="K91" s="212" t="s">
        <v>238</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239</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239</v>
      </c>
      <c r="BM91" s="221" t="s">
        <v>1835</v>
      </c>
    </row>
    <row r="92" s="2" customFormat="1" ht="24.15" customHeight="1">
      <c r="A92" s="36"/>
      <c r="B92" s="37"/>
      <c r="C92" s="210" t="s">
        <v>81</v>
      </c>
      <c r="D92" s="210" t="s">
        <v>234</v>
      </c>
      <c r="E92" s="211" t="s">
        <v>269</v>
      </c>
      <c r="F92" s="212" t="s">
        <v>1591</v>
      </c>
      <c r="G92" s="213" t="s">
        <v>243</v>
      </c>
      <c r="H92" s="214">
        <v>24.738</v>
      </c>
      <c r="I92" s="215"/>
      <c r="J92" s="216">
        <f>ROUND(I92*H92,2)</f>
        <v>0</v>
      </c>
      <c r="K92" s="212" t="s">
        <v>238</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1836</v>
      </c>
    </row>
    <row r="93" s="2" customFormat="1" ht="37.8" customHeight="1">
      <c r="A93" s="36"/>
      <c r="B93" s="37"/>
      <c r="C93" s="210" t="s">
        <v>245</v>
      </c>
      <c r="D93" s="210" t="s">
        <v>234</v>
      </c>
      <c r="E93" s="211" t="s">
        <v>273</v>
      </c>
      <c r="F93" s="212" t="s">
        <v>274</v>
      </c>
      <c r="G93" s="213" t="s">
        <v>243</v>
      </c>
      <c r="H93" s="214">
        <v>24.738</v>
      </c>
      <c r="I93" s="215"/>
      <c r="J93" s="216">
        <f>ROUND(I93*H93,2)</f>
        <v>0</v>
      </c>
      <c r="K93" s="212" t="s">
        <v>238</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1837</v>
      </c>
    </row>
    <row r="94" s="2" customFormat="1" ht="24.15" customHeight="1">
      <c r="A94" s="36"/>
      <c r="B94" s="37"/>
      <c r="C94" s="210" t="s">
        <v>239</v>
      </c>
      <c r="D94" s="210" t="s">
        <v>234</v>
      </c>
      <c r="E94" s="211" t="s">
        <v>1029</v>
      </c>
      <c r="F94" s="212" t="s">
        <v>1030</v>
      </c>
      <c r="G94" s="213" t="s">
        <v>243</v>
      </c>
      <c r="H94" s="214">
        <v>24.738</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1838</v>
      </c>
    </row>
    <row r="95" s="2" customFormat="1" ht="24.15" customHeight="1">
      <c r="A95" s="36"/>
      <c r="B95" s="37"/>
      <c r="C95" s="210" t="s">
        <v>252</v>
      </c>
      <c r="D95" s="210" t="s">
        <v>234</v>
      </c>
      <c r="E95" s="211" t="s">
        <v>281</v>
      </c>
      <c r="F95" s="212" t="s">
        <v>282</v>
      </c>
      <c r="G95" s="213" t="s">
        <v>243</v>
      </c>
      <c r="H95" s="214">
        <v>24.738</v>
      </c>
      <c r="I95" s="215"/>
      <c r="J95" s="216">
        <f>ROUND(I95*H95,2)</f>
        <v>0</v>
      </c>
      <c r="K95" s="212" t="s">
        <v>238</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1839</v>
      </c>
    </row>
    <row r="96" s="2" customFormat="1" ht="24.15" customHeight="1">
      <c r="A96" s="36"/>
      <c r="B96" s="37"/>
      <c r="C96" s="210" t="s">
        <v>256</v>
      </c>
      <c r="D96" s="210" t="s">
        <v>234</v>
      </c>
      <c r="E96" s="211" t="s">
        <v>285</v>
      </c>
      <c r="F96" s="212" t="s">
        <v>286</v>
      </c>
      <c r="G96" s="213" t="s">
        <v>287</v>
      </c>
      <c r="H96" s="214">
        <v>39.581000000000003</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1840</v>
      </c>
    </row>
    <row r="97" s="2" customFormat="1" ht="24.15" customHeight="1">
      <c r="A97" s="36"/>
      <c r="B97" s="37"/>
      <c r="C97" s="210" t="s">
        <v>260</v>
      </c>
      <c r="D97" s="210" t="s">
        <v>234</v>
      </c>
      <c r="E97" s="211" t="s">
        <v>307</v>
      </c>
      <c r="F97" s="212" t="s">
        <v>308</v>
      </c>
      <c r="G97" s="213" t="s">
        <v>237</v>
      </c>
      <c r="H97" s="214">
        <v>58.899999999999999</v>
      </c>
      <c r="I97" s="215"/>
      <c r="J97" s="216">
        <f>ROUND(I97*H97,2)</f>
        <v>0</v>
      </c>
      <c r="K97" s="212" t="s">
        <v>238</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1841</v>
      </c>
    </row>
    <row r="98" s="2" customFormat="1" ht="24.15" customHeight="1">
      <c r="A98" s="36"/>
      <c r="B98" s="37"/>
      <c r="C98" s="210" t="s">
        <v>264</v>
      </c>
      <c r="D98" s="210" t="s">
        <v>234</v>
      </c>
      <c r="E98" s="211" t="s">
        <v>1791</v>
      </c>
      <c r="F98" s="212" t="s">
        <v>1792</v>
      </c>
      <c r="G98" s="213" t="s">
        <v>237</v>
      </c>
      <c r="H98" s="214">
        <v>58.899999999999999</v>
      </c>
      <c r="I98" s="215"/>
      <c r="J98" s="216">
        <f>ROUND(I98*H98,2)</f>
        <v>0</v>
      </c>
      <c r="K98" s="212" t="s">
        <v>238</v>
      </c>
      <c r="L98" s="42"/>
      <c r="M98" s="217" t="s">
        <v>19</v>
      </c>
      <c r="N98" s="218" t="s">
        <v>43</v>
      </c>
      <c r="O98" s="82"/>
      <c r="P98" s="219">
        <f>O98*H98</f>
        <v>0</v>
      </c>
      <c r="Q98" s="219">
        <v>0.29699999999999999</v>
      </c>
      <c r="R98" s="219">
        <f>Q98*H98</f>
        <v>17.493299999999998</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1842</v>
      </c>
    </row>
    <row r="99" s="2" customFormat="1" ht="24.15" customHeight="1">
      <c r="A99" s="36"/>
      <c r="B99" s="37"/>
      <c r="C99" s="210" t="s">
        <v>268</v>
      </c>
      <c r="D99" s="210" t="s">
        <v>234</v>
      </c>
      <c r="E99" s="211" t="s">
        <v>1791</v>
      </c>
      <c r="F99" s="212" t="s">
        <v>1792</v>
      </c>
      <c r="G99" s="213" t="s">
        <v>237</v>
      </c>
      <c r="H99" s="214">
        <v>58.899999999999999</v>
      </c>
      <c r="I99" s="215"/>
      <c r="J99" s="216">
        <f>ROUND(I99*H99,2)</f>
        <v>0</v>
      </c>
      <c r="K99" s="212" t="s">
        <v>238</v>
      </c>
      <c r="L99" s="42"/>
      <c r="M99" s="217" t="s">
        <v>19</v>
      </c>
      <c r="N99" s="218" t="s">
        <v>43</v>
      </c>
      <c r="O99" s="82"/>
      <c r="P99" s="219">
        <f>O99*H99</f>
        <v>0</v>
      </c>
      <c r="Q99" s="219">
        <v>0.29699999999999999</v>
      </c>
      <c r="R99" s="219">
        <f>Q99*H99</f>
        <v>17.493299999999998</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1843</v>
      </c>
    </row>
    <row r="100" s="2" customFormat="1" ht="14.4" customHeight="1">
      <c r="A100" s="36"/>
      <c r="B100" s="37"/>
      <c r="C100" s="210" t="s">
        <v>272</v>
      </c>
      <c r="D100" s="210" t="s">
        <v>234</v>
      </c>
      <c r="E100" s="211" t="s">
        <v>1844</v>
      </c>
      <c r="F100" s="212" t="s">
        <v>1845</v>
      </c>
      <c r="G100" s="213" t="s">
        <v>237</v>
      </c>
      <c r="H100" s="214">
        <v>58.899999999999999</v>
      </c>
      <c r="I100" s="215"/>
      <c r="J100" s="216">
        <f>ROUND(I100*H100,2)</f>
        <v>0</v>
      </c>
      <c r="K100" s="212" t="s">
        <v>238</v>
      </c>
      <c r="L100" s="42"/>
      <c r="M100" s="217" t="s">
        <v>19</v>
      </c>
      <c r="N100" s="218" t="s">
        <v>43</v>
      </c>
      <c r="O100" s="82"/>
      <c r="P100" s="219">
        <f>O100*H100</f>
        <v>0</v>
      </c>
      <c r="Q100" s="219">
        <v>0.34499999999999997</v>
      </c>
      <c r="R100" s="219">
        <f>Q100*H100</f>
        <v>20.320499999999999</v>
      </c>
      <c r="S100" s="219">
        <v>0</v>
      </c>
      <c r="T100" s="220">
        <f>S100*H100</f>
        <v>0</v>
      </c>
      <c r="U100" s="36"/>
      <c r="V100" s="36"/>
      <c r="W100" s="36"/>
      <c r="X100" s="36"/>
      <c r="Y100" s="36"/>
      <c r="Z100" s="36"/>
      <c r="AA100" s="36"/>
      <c r="AB100" s="36"/>
      <c r="AC100" s="36"/>
      <c r="AD100" s="36"/>
      <c r="AE100" s="36"/>
      <c r="AR100" s="221" t="s">
        <v>239</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1846</v>
      </c>
    </row>
    <row r="101" s="2" customFormat="1" ht="14.4" customHeight="1">
      <c r="A101" s="36"/>
      <c r="B101" s="37"/>
      <c r="C101" s="210" t="s">
        <v>276</v>
      </c>
      <c r="D101" s="210" t="s">
        <v>234</v>
      </c>
      <c r="E101" s="211" t="s">
        <v>1844</v>
      </c>
      <c r="F101" s="212" t="s">
        <v>1845</v>
      </c>
      <c r="G101" s="213" t="s">
        <v>237</v>
      </c>
      <c r="H101" s="214">
        <v>58.899999999999999</v>
      </c>
      <c r="I101" s="215"/>
      <c r="J101" s="216">
        <f>ROUND(I101*H101,2)</f>
        <v>0</v>
      </c>
      <c r="K101" s="212" t="s">
        <v>238</v>
      </c>
      <c r="L101" s="42"/>
      <c r="M101" s="217" t="s">
        <v>19</v>
      </c>
      <c r="N101" s="218" t="s">
        <v>43</v>
      </c>
      <c r="O101" s="82"/>
      <c r="P101" s="219">
        <f>O101*H101</f>
        <v>0</v>
      </c>
      <c r="Q101" s="219">
        <v>0.34499999999999997</v>
      </c>
      <c r="R101" s="219">
        <f>Q101*H101</f>
        <v>20.320499999999999</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1847</v>
      </c>
    </row>
    <row r="102" s="2" customFormat="1" ht="14.4" customHeight="1">
      <c r="A102" s="36"/>
      <c r="B102" s="37"/>
      <c r="C102" s="210" t="s">
        <v>280</v>
      </c>
      <c r="D102" s="210" t="s">
        <v>234</v>
      </c>
      <c r="E102" s="211" t="s">
        <v>1848</v>
      </c>
      <c r="F102" s="212" t="s">
        <v>1849</v>
      </c>
      <c r="G102" s="213" t="s">
        <v>237</v>
      </c>
      <c r="H102" s="214">
        <v>58.899999999999999</v>
      </c>
      <c r="I102" s="215"/>
      <c r="J102" s="216">
        <f>ROUND(I102*H102,2)</f>
        <v>0</v>
      </c>
      <c r="K102" s="212" t="s">
        <v>238</v>
      </c>
      <c r="L102" s="42"/>
      <c r="M102" s="217" t="s">
        <v>19</v>
      </c>
      <c r="N102" s="218" t="s">
        <v>43</v>
      </c>
      <c r="O102" s="82"/>
      <c r="P102" s="219">
        <f>O102*H102</f>
        <v>0</v>
      </c>
      <c r="Q102" s="219">
        <v>0.26000000000000001</v>
      </c>
      <c r="R102" s="219">
        <f>Q102*H102</f>
        <v>15.314</v>
      </c>
      <c r="S102" s="219">
        <v>0</v>
      </c>
      <c r="T102" s="220">
        <f>S102*H102</f>
        <v>0</v>
      </c>
      <c r="U102" s="36"/>
      <c r="V102" s="36"/>
      <c r="W102" s="36"/>
      <c r="X102" s="36"/>
      <c r="Y102" s="36"/>
      <c r="Z102" s="36"/>
      <c r="AA102" s="36"/>
      <c r="AB102" s="36"/>
      <c r="AC102" s="36"/>
      <c r="AD102" s="36"/>
      <c r="AE102" s="36"/>
      <c r="AR102" s="221" t="s">
        <v>239</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1850</v>
      </c>
    </row>
    <row r="103" s="12" customFormat="1" ht="22.8" customHeight="1">
      <c r="A103" s="12"/>
      <c r="B103" s="194"/>
      <c r="C103" s="195"/>
      <c r="D103" s="196" t="s">
        <v>71</v>
      </c>
      <c r="E103" s="208" t="s">
        <v>362</v>
      </c>
      <c r="F103" s="208" t="s">
        <v>363</v>
      </c>
      <c r="G103" s="195"/>
      <c r="H103" s="195"/>
      <c r="I103" s="198"/>
      <c r="J103" s="209">
        <f>BK103</f>
        <v>0</v>
      </c>
      <c r="K103" s="195"/>
      <c r="L103" s="200"/>
      <c r="M103" s="201"/>
      <c r="N103" s="202"/>
      <c r="O103" s="202"/>
      <c r="P103" s="203">
        <f>P104</f>
        <v>0</v>
      </c>
      <c r="Q103" s="202"/>
      <c r="R103" s="203">
        <f>R104</f>
        <v>0</v>
      </c>
      <c r="S103" s="202"/>
      <c r="T103" s="204">
        <f>T104</f>
        <v>0</v>
      </c>
      <c r="U103" s="12"/>
      <c r="V103" s="12"/>
      <c r="W103" s="12"/>
      <c r="X103" s="12"/>
      <c r="Y103" s="12"/>
      <c r="Z103" s="12"/>
      <c r="AA103" s="12"/>
      <c r="AB103" s="12"/>
      <c r="AC103" s="12"/>
      <c r="AD103" s="12"/>
      <c r="AE103" s="12"/>
      <c r="AR103" s="205" t="s">
        <v>79</v>
      </c>
      <c r="AT103" s="206" t="s">
        <v>71</v>
      </c>
      <c r="AU103" s="206" t="s">
        <v>79</v>
      </c>
      <c r="AY103" s="205" t="s">
        <v>232</v>
      </c>
      <c r="BK103" s="207">
        <f>BK104</f>
        <v>0</v>
      </c>
    </row>
    <row r="104" s="2" customFormat="1" ht="24.15" customHeight="1">
      <c r="A104" s="36"/>
      <c r="B104" s="37"/>
      <c r="C104" s="210" t="s">
        <v>284</v>
      </c>
      <c r="D104" s="210" t="s">
        <v>234</v>
      </c>
      <c r="E104" s="211" t="s">
        <v>1829</v>
      </c>
      <c r="F104" s="212" t="s">
        <v>1830</v>
      </c>
      <c r="G104" s="213" t="s">
        <v>287</v>
      </c>
      <c r="H104" s="214">
        <v>90.941999999999993</v>
      </c>
      <c r="I104" s="215"/>
      <c r="J104" s="216">
        <f>ROUND(I104*H104,2)</f>
        <v>0</v>
      </c>
      <c r="K104" s="212" t="s">
        <v>238</v>
      </c>
      <c r="L104" s="42"/>
      <c r="M104" s="233" t="s">
        <v>19</v>
      </c>
      <c r="N104" s="234" t="s">
        <v>43</v>
      </c>
      <c r="O104" s="235"/>
      <c r="P104" s="236">
        <f>O104*H104</f>
        <v>0</v>
      </c>
      <c r="Q104" s="236">
        <v>0</v>
      </c>
      <c r="R104" s="236">
        <f>Q104*H104</f>
        <v>0</v>
      </c>
      <c r="S104" s="236">
        <v>0</v>
      </c>
      <c r="T104" s="237">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1851</v>
      </c>
    </row>
    <row r="105" s="2" customFormat="1" ht="6.96" customHeight="1">
      <c r="A105" s="36"/>
      <c r="B105" s="57"/>
      <c r="C105" s="58"/>
      <c r="D105" s="58"/>
      <c r="E105" s="58"/>
      <c r="F105" s="58"/>
      <c r="G105" s="58"/>
      <c r="H105" s="58"/>
      <c r="I105" s="58"/>
      <c r="J105" s="58"/>
      <c r="K105" s="58"/>
      <c r="L105" s="42"/>
      <c r="M105" s="36"/>
      <c r="O105" s="36"/>
      <c r="P105" s="36"/>
      <c r="Q105" s="36"/>
      <c r="R105" s="36"/>
      <c r="S105" s="36"/>
      <c r="T105" s="36"/>
      <c r="U105" s="36"/>
      <c r="V105" s="36"/>
      <c r="W105" s="36"/>
      <c r="X105" s="36"/>
      <c r="Y105" s="36"/>
      <c r="Z105" s="36"/>
      <c r="AA105" s="36"/>
      <c r="AB105" s="36"/>
      <c r="AC105" s="36"/>
      <c r="AD105" s="36"/>
      <c r="AE105" s="36"/>
    </row>
  </sheetData>
  <sheetProtection sheet="1" autoFilter="0" formatColumns="0" formatRows="0" objects="1" scenarios="1" spinCount="100000" saltValue="8q3mu+Tp5s8IY/iLspQ+GHsC5RmmHsbXY/CEx7A+ozugZCUkVJelscnRFYTBdqqMNML91AvZHN6E8rWrxwl7kQ==" hashValue="rby+gP2lU3yKcSZ/A3exTRTOxbGgg5JW5VLpeTJaZcYKWFg3NnqiMyE1PGnNzBexKkIuo1nHxf0u7zvEkuCnjQ==" algorithmName="SHA-512" password="CC35"/>
  <autoFilter ref="C87:K10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169</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1331</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1852</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ROUND(J93,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ROUND((SUM(BE93:BE131)),  2)</f>
        <v>0</v>
      </c>
      <c r="G35" s="36"/>
      <c r="H35" s="36"/>
      <c r="I35" s="155">
        <v>0.20999999999999999</v>
      </c>
      <c r="J35" s="154">
        <f>ROUND(((SUM(BE93:BE131))*I35),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ROUND((SUM(BF93:BF131)),  2)</f>
        <v>0</v>
      </c>
      <c r="G36" s="36"/>
      <c r="H36" s="36"/>
      <c r="I36" s="155">
        <v>0.14999999999999999</v>
      </c>
      <c r="J36" s="154">
        <f>ROUND(((SUM(BF93:BF131))*I36),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ROUND((SUM(BG93:BG131)),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ROUND((SUM(BH93:BH131)),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ROUND((SUM(BI93:BI131)),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1331</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2020-076-03-14 - SO-01-11 zelená plocha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J93</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J94</f>
        <v>0</v>
      </c>
      <c r="K64" s="173"/>
      <c r="L64" s="177"/>
      <c r="S64" s="9"/>
      <c r="T64" s="9"/>
      <c r="U64" s="9"/>
      <c r="V64" s="9"/>
      <c r="W64" s="9"/>
      <c r="X64" s="9"/>
      <c r="Y64" s="9"/>
      <c r="Z64" s="9"/>
      <c r="AA64" s="9"/>
      <c r="AB64" s="9"/>
      <c r="AC64" s="9"/>
      <c r="AD64" s="9"/>
      <c r="AE64" s="9"/>
    </row>
    <row r="65" s="10" customFormat="1" ht="19.92" customHeight="1">
      <c r="A65" s="10"/>
      <c r="B65" s="178"/>
      <c r="C65" s="123"/>
      <c r="D65" s="179" t="s">
        <v>1853</v>
      </c>
      <c r="E65" s="180"/>
      <c r="F65" s="180"/>
      <c r="G65" s="180"/>
      <c r="H65" s="180"/>
      <c r="I65" s="180"/>
      <c r="J65" s="181">
        <f>J95</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1854</v>
      </c>
      <c r="E66" s="180"/>
      <c r="F66" s="180"/>
      <c r="G66" s="180"/>
      <c r="H66" s="180"/>
      <c r="I66" s="180"/>
      <c r="J66" s="181">
        <f>J103</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1855</v>
      </c>
      <c r="E67" s="180"/>
      <c r="F67" s="180"/>
      <c r="G67" s="180"/>
      <c r="H67" s="180"/>
      <c r="I67" s="180"/>
      <c r="J67" s="181">
        <f>J110</f>
        <v>0</v>
      </c>
      <c r="K67" s="123"/>
      <c r="L67" s="182"/>
      <c r="S67" s="10"/>
      <c r="T67" s="10"/>
      <c r="U67" s="10"/>
      <c r="V67" s="10"/>
      <c r="W67" s="10"/>
      <c r="X67" s="10"/>
      <c r="Y67" s="10"/>
      <c r="Z67" s="10"/>
      <c r="AA67" s="10"/>
      <c r="AB67" s="10"/>
      <c r="AC67" s="10"/>
      <c r="AD67" s="10"/>
      <c r="AE67" s="10"/>
    </row>
    <row r="68" s="10" customFormat="1" ht="19.92" customHeight="1">
      <c r="A68" s="10"/>
      <c r="B68" s="178"/>
      <c r="C68" s="123"/>
      <c r="D68" s="179" t="s">
        <v>1856</v>
      </c>
      <c r="E68" s="180"/>
      <c r="F68" s="180"/>
      <c r="G68" s="180"/>
      <c r="H68" s="180"/>
      <c r="I68" s="180"/>
      <c r="J68" s="181">
        <f>J118</f>
        <v>0</v>
      </c>
      <c r="K68" s="123"/>
      <c r="L68" s="182"/>
      <c r="S68" s="10"/>
      <c r="T68" s="10"/>
      <c r="U68" s="10"/>
      <c r="V68" s="10"/>
      <c r="W68" s="10"/>
      <c r="X68" s="10"/>
      <c r="Y68" s="10"/>
      <c r="Z68" s="10"/>
      <c r="AA68" s="10"/>
      <c r="AB68" s="10"/>
      <c r="AC68" s="10"/>
      <c r="AD68" s="10"/>
      <c r="AE68" s="10"/>
    </row>
    <row r="69" s="10" customFormat="1" ht="19.92" customHeight="1">
      <c r="A69" s="10"/>
      <c r="B69" s="178"/>
      <c r="C69" s="123"/>
      <c r="D69" s="179" t="s">
        <v>1857</v>
      </c>
      <c r="E69" s="180"/>
      <c r="F69" s="180"/>
      <c r="G69" s="180"/>
      <c r="H69" s="180"/>
      <c r="I69" s="180"/>
      <c r="J69" s="181">
        <f>J122</f>
        <v>0</v>
      </c>
      <c r="K69" s="123"/>
      <c r="L69" s="182"/>
      <c r="S69" s="10"/>
      <c r="T69" s="10"/>
      <c r="U69" s="10"/>
      <c r="V69" s="10"/>
      <c r="W69" s="10"/>
      <c r="X69" s="10"/>
      <c r="Y69" s="10"/>
      <c r="Z69" s="10"/>
      <c r="AA69" s="10"/>
      <c r="AB69" s="10"/>
      <c r="AC69" s="10"/>
      <c r="AD69" s="10"/>
      <c r="AE69" s="10"/>
    </row>
    <row r="70" s="10" customFormat="1" ht="19.92" customHeight="1">
      <c r="A70" s="10"/>
      <c r="B70" s="178"/>
      <c r="C70" s="123"/>
      <c r="D70" s="179" t="s">
        <v>1765</v>
      </c>
      <c r="E70" s="180"/>
      <c r="F70" s="180"/>
      <c r="G70" s="180"/>
      <c r="H70" s="180"/>
      <c r="I70" s="180"/>
      <c r="J70" s="181">
        <f>J127</f>
        <v>0</v>
      </c>
      <c r="K70" s="123"/>
      <c r="L70" s="182"/>
      <c r="S70" s="10"/>
      <c r="T70" s="10"/>
      <c r="U70" s="10"/>
      <c r="V70" s="10"/>
      <c r="W70" s="10"/>
      <c r="X70" s="10"/>
      <c r="Y70" s="10"/>
      <c r="Z70" s="10"/>
      <c r="AA70" s="10"/>
      <c r="AB70" s="10"/>
      <c r="AC70" s="10"/>
      <c r="AD70" s="10"/>
      <c r="AE70" s="10"/>
    </row>
    <row r="71" s="10" customFormat="1" ht="19.92" customHeight="1">
      <c r="A71" s="10"/>
      <c r="B71" s="178"/>
      <c r="C71" s="123"/>
      <c r="D71" s="179" t="s">
        <v>214</v>
      </c>
      <c r="E71" s="180"/>
      <c r="F71" s="180"/>
      <c r="G71" s="180"/>
      <c r="H71" s="180"/>
      <c r="I71" s="180"/>
      <c r="J71" s="181">
        <f>J130</f>
        <v>0</v>
      </c>
      <c r="K71" s="123"/>
      <c r="L71" s="182"/>
      <c r="S71" s="10"/>
      <c r="T71" s="10"/>
      <c r="U71" s="10"/>
      <c r="V71" s="10"/>
      <c r="W71" s="10"/>
      <c r="X71" s="10"/>
      <c r="Y71" s="10"/>
      <c r="Z71" s="10"/>
      <c r="AA71" s="10"/>
      <c r="AB71" s="10"/>
      <c r="AC71" s="10"/>
      <c r="AD71" s="10"/>
      <c r="AE71" s="10"/>
    </row>
    <row r="72" s="2" customFormat="1" ht="21.84" customHeight="1">
      <c r="A72" s="36"/>
      <c r="B72" s="37"/>
      <c r="C72" s="38"/>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6.96" customHeight="1">
      <c r="A73" s="36"/>
      <c r="B73" s="57"/>
      <c r="C73" s="58"/>
      <c r="D73" s="58"/>
      <c r="E73" s="58"/>
      <c r="F73" s="58"/>
      <c r="G73" s="58"/>
      <c r="H73" s="58"/>
      <c r="I73" s="58"/>
      <c r="J73" s="58"/>
      <c r="K73" s="58"/>
      <c r="L73" s="142"/>
      <c r="S73" s="36"/>
      <c r="T73" s="36"/>
      <c r="U73" s="36"/>
      <c r="V73" s="36"/>
      <c r="W73" s="36"/>
      <c r="X73" s="36"/>
      <c r="Y73" s="36"/>
      <c r="Z73" s="36"/>
      <c r="AA73" s="36"/>
      <c r="AB73" s="36"/>
      <c r="AC73" s="36"/>
      <c r="AD73" s="36"/>
      <c r="AE73" s="36"/>
    </row>
    <row r="77" s="2" customFormat="1" ht="6.96" customHeight="1">
      <c r="A77" s="36"/>
      <c r="B77" s="59"/>
      <c r="C77" s="60"/>
      <c r="D77" s="60"/>
      <c r="E77" s="60"/>
      <c r="F77" s="60"/>
      <c r="G77" s="60"/>
      <c r="H77" s="60"/>
      <c r="I77" s="60"/>
      <c r="J77" s="60"/>
      <c r="K77" s="60"/>
      <c r="L77" s="142"/>
      <c r="S77" s="36"/>
      <c r="T77" s="36"/>
      <c r="U77" s="36"/>
      <c r="V77" s="36"/>
      <c r="W77" s="36"/>
      <c r="X77" s="36"/>
      <c r="Y77" s="36"/>
      <c r="Z77" s="36"/>
      <c r="AA77" s="36"/>
      <c r="AB77" s="36"/>
      <c r="AC77" s="36"/>
      <c r="AD77" s="36"/>
      <c r="AE77" s="36"/>
    </row>
    <row r="78" s="2" customFormat="1" ht="24.96" customHeight="1">
      <c r="A78" s="36"/>
      <c r="B78" s="37"/>
      <c r="C78" s="21" t="s">
        <v>217</v>
      </c>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6.96" customHeight="1">
      <c r="A79" s="36"/>
      <c r="B79" s="37"/>
      <c r="C79" s="38"/>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16</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167" t="str">
        <f>E7</f>
        <v>Školní sklad FLD, trafostanice</v>
      </c>
      <c r="F81" s="30"/>
      <c r="G81" s="30"/>
      <c r="H81" s="30"/>
      <c r="I81" s="38"/>
      <c r="J81" s="38"/>
      <c r="K81" s="38"/>
      <c r="L81" s="142"/>
      <c r="S81" s="36"/>
      <c r="T81" s="36"/>
      <c r="U81" s="36"/>
      <c r="V81" s="36"/>
      <c r="W81" s="36"/>
      <c r="X81" s="36"/>
      <c r="Y81" s="36"/>
      <c r="Z81" s="36"/>
      <c r="AA81" s="36"/>
      <c r="AB81" s="36"/>
      <c r="AC81" s="36"/>
      <c r="AD81" s="36"/>
      <c r="AE81" s="36"/>
    </row>
    <row r="82" s="1" customFormat="1" ht="12" customHeight="1">
      <c r="B82" s="19"/>
      <c r="C82" s="30" t="s">
        <v>201</v>
      </c>
      <c r="D82" s="20"/>
      <c r="E82" s="20"/>
      <c r="F82" s="20"/>
      <c r="G82" s="20"/>
      <c r="H82" s="20"/>
      <c r="I82" s="20"/>
      <c r="J82" s="20"/>
      <c r="K82" s="20"/>
      <c r="L82" s="18"/>
    </row>
    <row r="83" s="2" customFormat="1" ht="16.5" customHeight="1">
      <c r="A83" s="36"/>
      <c r="B83" s="37"/>
      <c r="C83" s="38"/>
      <c r="D83" s="38"/>
      <c r="E83" s="167" t="s">
        <v>1331</v>
      </c>
      <c r="F83" s="38"/>
      <c r="G83" s="38"/>
      <c r="H83" s="38"/>
      <c r="I83" s="38"/>
      <c r="J83" s="38"/>
      <c r="K83" s="38"/>
      <c r="L83" s="142"/>
      <c r="S83" s="36"/>
      <c r="T83" s="36"/>
      <c r="U83" s="36"/>
      <c r="V83" s="36"/>
      <c r="W83" s="36"/>
      <c r="X83" s="36"/>
      <c r="Y83" s="36"/>
      <c r="Z83" s="36"/>
      <c r="AA83" s="36"/>
      <c r="AB83" s="36"/>
      <c r="AC83" s="36"/>
      <c r="AD83" s="36"/>
      <c r="AE83" s="36"/>
    </row>
    <row r="84" s="2" customFormat="1" ht="12" customHeight="1">
      <c r="A84" s="36"/>
      <c r="B84" s="37"/>
      <c r="C84" s="30" t="s">
        <v>203</v>
      </c>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16.5" customHeight="1">
      <c r="A85" s="36"/>
      <c r="B85" s="37"/>
      <c r="C85" s="38"/>
      <c r="D85" s="38"/>
      <c r="E85" s="67" t="str">
        <f>E11</f>
        <v xml:space="preserve">2020-076-03-14 - SO-01-11 zelená plocha </v>
      </c>
      <c r="F85" s="38"/>
      <c r="G85" s="38"/>
      <c r="H85" s="38"/>
      <c r="I85" s="38"/>
      <c r="J85" s="38"/>
      <c r="K85" s="38"/>
      <c r="L85" s="142"/>
      <c r="S85" s="36"/>
      <c r="T85" s="36"/>
      <c r="U85" s="36"/>
      <c r="V85" s="36"/>
      <c r="W85" s="36"/>
      <c r="X85" s="36"/>
      <c r="Y85" s="36"/>
      <c r="Z85" s="36"/>
      <c r="AA85" s="36"/>
      <c r="AB85" s="36"/>
      <c r="AC85" s="36"/>
      <c r="AD85" s="36"/>
      <c r="AE85" s="36"/>
    </row>
    <row r="86" s="2" customFormat="1" ht="6.96"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2" customFormat="1" ht="12" customHeight="1">
      <c r="A87" s="36"/>
      <c r="B87" s="37"/>
      <c r="C87" s="30" t="s">
        <v>21</v>
      </c>
      <c r="D87" s="38"/>
      <c r="E87" s="38"/>
      <c r="F87" s="25" t="str">
        <f>F14</f>
        <v>Kamýcká 1176, Praha 6</v>
      </c>
      <c r="G87" s="38"/>
      <c r="H87" s="38"/>
      <c r="I87" s="30" t="s">
        <v>23</v>
      </c>
      <c r="J87" s="70" t="str">
        <f>IF(J14="","",J14)</f>
        <v>16. 10. 2020</v>
      </c>
      <c r="K87" s="38"/>
      <c r="L87" s="142"/>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142"/>
      <c r="S88" s="36"/>
      <c r="T88" s="36"/>
      <c r="U88" s="36"/>
      <c r="V88" s="36"/>
      <c r="W88" s="36"/>
      <c r="X88" s="36"/>
      <c r="Y88" s="36"/>
      <c r="Z88" s="36"/>
      <c r="AA88" s="36"/>
      <c r="AB88" s="36"/>
      <c r="AC88" s="36"/>
      <c r="AD88" s="36"/>
      <c r="AE88" s="36"/>
    </row>
    <row r="89" s="2" customFormat="1" ht="40.05" customHeight="1">
      <c r="A89" s="36"/>
      <c r="B89" s="37"/>
      <c r="C89" s="30" t="s">
        <v>25</v>
      </c>
      <c r="D89" s="38"/>
      <c r="E89" s="38"/>
      <c r="F89" s="25" t="str">
        <f>E17</f>
        <v>ČZU v Praze, Kamýcká 1176, Praha 6</v>
      </c>
      <c r="G89" s="38"/>
      <c r="H89" s="38"/>
      <c r="I89" s="30" t="s">
        <v>31</v>
      </c>
      <c r="J89" s="34" t="str">
        <f>E23</f>
        <v>Ing. Vladimír Čapka, Gerstnerova 5/658, Praha 7</v>
      </c>
      <c r="K89" s="38"/>
      <c r="L89" s="142"/>
      <c r="S89" s="36"/>
      <c r="T89" s="36"/>
      <c r="U89" s="36"/>
      <c r="V89" s="36"/>
      <c r="W89" s="36"/>
      <c r="X89" s="36"/>
      <c r="Y89" s="36"/>
      <c r="Z89" s="36"/>
      <c r="AA89" s="36"/>
      <c r="AB89" s="36"/>
      <c r="AC89" s="36"/>
      <c r="AD89" s="36"/>
      <c r="AE89" s="36"/>
    </row>
    <row r="90" s="2" customFormat="1" ht="25.65" customHeight="1">
      <c r="A90" s="36"/>
      <c r="B90" s="37"/>
      <c r="C90" s="30" t="s">
        <v>29</v>
      </c>
      <c r="D90" s="38"/>
      <c r="E90" s="38"/>
      <c r="F90" s="25" t="str">
        <f>IF(E20="","",E20)</f>
        <v>Vyplň údaj</v>
      </c>
      <c r="G90" s="38"/>
      <c r="H90" s="38"/>
      <c r="I90" s="30" t="s">
        <v>34</v>
      </c>
      <c r="J90" s="34" t="str">
        <f>E26</f>
        <v>Ing. Dana Mlejnková</v>
      </c>
      <c r="K90" s="38"/>
      <c r="L90" s="142"/>
      <c r="S90" s="36"/>
      <c r="T90" s="36"/>
      <c r="U90" s="36"/>
      <c r="V90" s="36"/>
      <c r="W90" s="36"/>
      <c r="X90" s="36"/>
      <c r="Y90" s="36"/>
      <c r="Z90" s="36"/>
      <c r="AA90" s="36"/>
      <c r="AB90" s="36"/>
      <c r="AC90" s="36"/>
      <c r="AD90" s="36"/>
      <c r="AE90" s="36"/>
    </row>
    <row r="91" s="2" customFormat="1" ht="10.32" customHeight="1">
      <c r="A91" s="36"/>
      <c r="B91" s="37"/>
      <c r="C91" s="38"/>
      <c r="D91" s="38"/>
      <c r="E91" s="38"/>
      <c r="F91" s="38"/>
      <c r="G91" s="38"/>
      <c r="H91" s="38"/>
      <c r="I91" s="38"/>
      <c r="J91" s="38"/>
      <c r="K91" s="38"/>
      <c r="L91" s="142"/>
      <c r="S91" s="36"/>
      <c r="T91" s="36"/>
      <c r="U91" s="36"/>
      <c r="V91" s="36"/>
      <c r="W91" s="36"/>
      <c r="X91" s="36"/>
      <c r="Y91" s="36"/>
      <c r="Z91" s="36"/>
      <c r="AA91" s="36"/>
      <c r="AB91" s="36"/>
      <c r="AC91" s="36"/>
      <c r="AD91" s="36"/>
      <c r="AE91" s="36"/>
    </row>
    <row r="92" s="11" customFormat="1" ht="29.28" customHeight="1">
      <c r="A92" s="183"/>
      <c r="B92" s="184"/>
      <c r="C92" s="185" t="s">
        <v>218</v>
      </c>
      <c r="D92" s="186" t="s">
        <v>57</v>
      </c>
      <c r="E92" s="186" t="s">
        <v>53</v>
      </c>
      <c r="F92" s="186" t="s">
        <v>54</v>
      </c>
      <c r="G92" s="186" t="s">
        <v>219</v>
      </c>
      <c r="H92" s="186" t="s">
        <v>220</v>
      </c>
      <c r="I92" s="186" t="s">
        <v>221</v>
      </c>
      <c r="J92" s="186" t="s">
        <v>208</v>
      </c>
      <c r="K92" s="187" t="s">
        <v>222</v>
      </c>
      <c r="L92" s="188"/>
      <c r="M92" s="90" t="s">
        <v>19</v>
      </c>
      <c r="N92" s="91" t="s">
        <v>42</v>
      </c>
      <c r="O92" s="91" t="s">
        <v>223</v>
      </c>
      <c r="P92" s="91" t="s">
        <v>224</v>
      </c>
      <c r="Q92" s="91" t="s">
        <v>225</v>
      </c>
      <c r="R92" s="91" t="s">
        <v>226</v>
      </c>
      <c r="S92" s="91" t="s">
        <v>227</v>
      </c>
      <c r="T92" s="92" t="s">
        <v>228</v>
      </c>
      <c r="U92" s="183"/>
      <c r="V92" s="183"/>
      <c r="W92" s="183"/>
      <c r="X92" s="183"/>
      <c r="Y92" s="183"/>
      <c r="Z92" s="183"/>
      <c r="AA92" s="183"/>
      <c r="AB92" s="183"/>
      <c r="AC92" s="183"/>
      <c r="AD92" s="183"/>
      <c r="AE92" s="183"/>
    </row>
    <row r="93" s="2" customFormat="1" ht="22.8" customHeight="1">
      <c r="A93" s="36"/>
      <c r="B93" s="37"/>
      <c r="C93" s="97" t="s">
        <v>229</v>
      </c>
      <c r="D93" s="38"/>
      <c r="E93" s="38"/>
      <c r="F93" s="38"/>
      <c r="G93" s="38"/>
      <c r="H93" s="38"/>
      <c r="I93" s="38"/>
      <c r="J93" s="189">
        <f>BK93</f>
        <v>0</v>
      </c>
      <c r="K93" s="38"/>
      <c r="L93" s="42"/>
      <c r="M93" s="93"/>
      <c r="N93" s="190"/>
      <c r="O93" s="94"/>
      <c r="P93" s="191">
        <f>P94</f>
        <v>0</v>
      </c>
      <c r="Q93" s="94"/>
      <c r="R93" s="191">
        <f>R94</f>
        <v>24.192575659999996</v>
      </c>
      <c r="S93" s="94"/>
      <c r="T93" s="192">
        <f>T94</f>
        <v>0</v>
      </c>
      <c r="U93" s="36"/>
      <c r="V93" s="36"/>
      <c r="W93" s="36"/>
      <c r="X93" s="36"/>
      <c r="Y93" s="36"/>
      <c r="Z93" s="36"/>
      <c r="AA93" s="36"/>
      <c r="AB93" s="36"/>
      <c r="AC93" s="36"/>
      <c r="AD93" s="36"/>
      <c r="AE93" s="36"/>
      <c r="AT93" s="15" t="s">
        <v>71</v>
      </c>
      <c r="AU93" s="15" t="s">
        <v>209</v>
      </c>
      <c r="BK93" s="193">
        <f>BK94</f>
        <v>0</v>
      </c>
    </row>
    <row r="94" s="12" customFormat="1" ht="25.92" customHeight="1">
      <c r="A94" s="12"/>
      <c r="B94" s="194"/>
      <c r="C94" s="195"/>
      <c r="D94" s="196" t="s">
        <v>71</v>
      </c>
      <c r="E94" s="197" t="s">
        <v>230</v>
      </c>
      <c r="F94" s="197" t="s">
        <v>231</v>
      </c>
      <c r="G94" s="195"/>
      <c r="H94" s="195"/>
      <c r="I94" s="198"/>
      <c r="J94" s="199">
        <f>BK94</f>
        <v>0</v>
      </c>
      <c r="K94" s="195"/>
      <c r="L94" s="200"/>
      <c r="M94" s="201"/>
      <c r="N94" s="202"/>
      <c r="O94" s="202"/>
      <c r="P94" s="203">
        <f>P95+P103+P110+P118+P122+P127+P130</f>
        <v>0</v>
      </c>
      <c r="Q94" s="202"/>
      <c r="R94" s="203">
        <f>R95+R103+R110+R118+R122+R127+R130</f>
        <v>24.192575659999996</v>
      </c>
      <c r="S94" s="202"/>
      <c r="T94" s="204">
        <f>T95+T103+T110+T118+T122+T127+T130</f>
        <v>0</v>
      </c>
      <c r="U94" s="12"/>
      <c r="V94" s="12"/>
      <c r="W94" s="12"/>
      <c r="X94" s="12"/>
      <c r="Y94" s="12"/>
      <c r="Z94" s="12"/>
      <c r="AA94" s="12"/>
      <c r="AB94" s="12"/>
      <c r="AC94" s="12"/>
      <c r="AD94" s="12"/>
      <c r="AE94" s="12"/>
      <c r="AR94" s="205" t="s">
        <v>79</v>
      </c>
      <c r="AT94" s="206" t="s">
        <v>71</v>
      </c>
      <c r="AU94" s="206" t="s">
        <v>72</v>
      </c>
      <c r="AY94" s="205" t="s">
        <v>232</v>
      </c>
      <c r="BK94" s="207">
        <f>BK95+BK103+BK110+BK118+BK122+BK127+BK130</f>
        <v>0</v>
      </c>
    </row>
    <row r="95" s="12" customFormat="1" ht="22.8" customHeight="1">
      <c r="A95" s="12"/>
      <c r="B95" s="194"/>
      <c r="C95" s="195"/>
      <c r="D95" s="196" t="s">
        <v>71</v>
      </c>
      <c r="E95" s="208" t="s">
        <v>1858</v>
      </c>
      <c r="F95" s="208" t="s">
        <v>1859</v>
      </c>
      <c r="G95" s="195"/>
      <c r="H95" s="195"/>
      <c r="I95" s="198"/>
      <c r="J95" s="209">
        <f>BK95</f>
        <v>0</v>
      </c>
      <c r="K95" s="195"/>
      <c r="L95" s="200"/>
      <c r="M95" s="201"/>
      <c r="N95" s="202"/>
      <c r="O95" s="202"/>
      <c r="P95" s="203">
        <f>SUM(P96:P102)</f>
        <v>0</v>
      </c>
      <c r="Q95" s="202"/>
      <c r="R95" s="203">
        <f>SUM(R96:R102)</f>
        <v>0</v>
      </c>
      <c r="S95" s="202"/>
      <c r="T95" s="204">
        <f>SUM(T96:T102)</f>
        <v>0</v>
      </c>
      <c r="U95" s="12"/>
      <c r="V95" s="12"/>
      <c r="W95" s="12"/>
      <c r="X95" s="12"/>
      <c r="Y95" s="12"/>
      <c r="Z95" s="12"/>
      <c r="AA95" s="12"/>
      <c r="AB95" s="12"/>
      <c r="AC95" s="12"/>
      <c r="AD95" s="12"/>
      <c r="AE95" s="12"/>
      <c r="AR95" s="205" t="s">
        <v>79</v>
      </c>
      <c r="AT95" s="206" t="s">
        <v>71</v>
      </c>
      <c r="AU95" s="206" t="s">
        <v>79</v>
      </c>
      <c r="AY95" s="205" t="s">
        <v>232</v>
      </c>
      <c r="BK95" s="207">
        <f>SUM(BK96:BK102)</f>
        <v>0</v>
      </c>
    </row>
    <row r="96" s="2" customFormat="1" ht="14.4" customHeight="1">
      <c r="A96" s="36"/>
      <c r="B96" s="37"/>
      <c r="C96" s="210" t="s">
        <v>79</v>
      </c>
      <c r="D96" s="210" t="s">
        <v>234</v>
      </c>
      <c r="E96" s="211" t="s">
        <v>1860</v>
      </c>
      <c r="F96" s="212" t="s">
        <v>1861</v>
      </c>
      <c r="G96" s="213" t="s">
        <v>237</v>
      </c>
      <c r="H96" s="214">
        <v>69.099999999999994</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1862</v>
      </c>
    </row>
    <row r="97" s="2" customFormat="1" ht="14.4" customHeight="1">
      <c r="A97" s="36"/>
      <c r="B97" s="37"/>
      <c r="C97" s="210" t="s">
        <v>81</v>
      </c>
      <c r="D97" s="210" t="s">
        <v>234</v>
      </c>
      <c r="E97" s="211" t="s">
        <v>241</v>
      </c>
      <c r="F97" s="212" t="s">
        <v>242</v>
      </c>
      <c r="G97" s="213" t="s">
        <v>243</v>
      </c>
      <c r="H97" s="214">
        <v>13.82</v>
      </c>
      <c r="I97" s="215"/>
      <c r="J97" s="216">
        <f>ROUND(I97*H97,2)</f>
        <v>0</v>
      </c>
      <c r="K97" s="212" t="s">
        <v>238</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1863</v>
      </c>
    </row>
    <row r="98" s="2" customFormat="1" ht="24.15" customHeight="1">
      <c r="A98" s="36"/>
      <c r="B98" s="37"/>
      <c r="C98" s="210" t="s">
        <v>245</v>
      </c>
      <c r="D98" s="210" t="s">
        <v>234</v>
      </c>
      <c r="E98" s="211" t="s">
        <v>269</v>
      </c>
      <c r="F98" s="212" t="s">
        <v>1591</v>
      </c>
      <c r="G98" s="213" t="s">
        <v>243</v>
      </c>
      <c r="H98" s="214">
        <v>13.82</v>
      </c>
      <c r="I98" s="215"/>
      <c r="J98" s="216">
        <f>ROUND(I98*H98,2)</f>
        <v>0</v>
      </c>
      <c r="K98" s="212" t="s">
        <v>238</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1864</v>
      </c>
    </row>
    <row r="99" s="2" customFormat="1" ht="37.8" customHeight="1">
      <c r="A99" s="36"/>
      <c r="B99" s="37"/>
      <c r="C99" s="210" t="s">
        <v>239</v>
      </c>
      <c r="D99" s="210" t="s">
        <v>234</v>
      </c>
      <c r="E99" s="211" t="s">
        <v>273</v>
      </c>
      <c r="F99" s="212" t="s">
        <v>274</v>
      </c>
      <c r="G99" s="213" t="s">
        <v>243</v>
      </c>
      <c r="H99" s="214">
        <v>13.82</v>
      </c>
      <c r="I99" s="215"/>
      <c r="J99" s="216">
        <f>ROUND(I99*H99,2)</f>
        <v>0</v>
      </c>
      <c r="K99" s="212" t="s">
        <v>238</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1865</v>
      </c>
    </row>
    <row r="100" s="2" customFormat="1" ht="24.15" customHeight="1">
      <c r="A100" s="36"/>
      <c r="B100" s="37"/>
      <c r="C100" s="210" t="s">
        <v>252</v>
      </c>
      <c r="D100" s="210" t="s">
        <v>234</v>
      </c>
      <c r="E100" s="211" t="s">
        <v>1866</v>
      </c>
      <c r="F100" s="212" t="s">
        <v>1867</v>
      </c>
      <c r="G100" s="213" t="s">
        <v>243</v>
      </c>
      <c r="H100" s="214">
        <v>13.82</v>
      </c>
      <c r="I100" s="215"/>
      <c r="J100" s="216">
        <f>ROUND(I100*H100,2)</f>
        <v>0</v>
      </c>
      <c r="K100" s="212" t="s">
        <v>238</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239</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1868</v>
      </c>
    </row>
    <row r="101" s="2" customFormat="1" ht="24.15" customHeight="1">
      <c r="A101" s="36"/>
      <c r="B101" s="37"/>
      <c r="C101" s="210" t="s">
        <v>256</v>
      </c>
      <c r="D101" s="210" t="s">
        <v>234</v>
      </c>
      <c r="E101" s="211" t="s">
        <v>281</v>
      </c>
      <c r="F101" s="212" t="s">
        <v>282</v>
      </c>
      <c r="G101" s="213" t="s">
        <v>243</v>
      </c>
      <c r="H101" s="214">
        <v>13.82</v>
      </c>
      <c r="I101" s="215"/>
      <c r="J101" s="216">
        <f>ROUND(I101*H101,2)</f>
        <v>0</v>
      </c>
      <c r="K101" s="212" t="s">
        <v>238</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1869</v>
      </c>
    </row>
    <row r="102" s="2" customFormat="1" ht="24.15" customHeight="1">
      <c r="A102" s="36"/>
      <c r="B102" s="37"/>
      <c r="C102" s="210" t="s">
        <v>260</v>
      </c>
      <c r="D102" s="210" t="s">
        <v>234</v>
      </c>
      <c r="E102" s="211" t="s">
        <v>285</v>
      </c>
      <c r="F102" s="212" t="s">
        <v>286</v>
      </c>
      <c r="G102" s="213" t="s">
        <v>287</v>
      </c>
      <c r="H102" s="214">
        <v>22.111999999999998</v>
      </c>
      <c r="I102" s="215"/>
      <c r="J102" s="216">
        <f>ROUND(I102*H102,2)</f>
        <v>0</v>
      </c>
      <c r="K102" s="212" t="s">
        <v>238</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239</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1870</v>
      </c>
    </row>
    <row r="103" s="12" customFormat="1" ht="22.8" customHeight="1">
      <c r="A103" s="12"/>
      <c r="B103" s="194"/>
      <c r="C103" s="195"/>
      <c r="D103" s="196" t="s">
        <v>71</v>
      </c>
      <c r="E103" s="208" t="s">
        <v>1871</v>
      </c>
      <c r="F103" s="208" t="s">
        <v>1872</v>
      </c>
      <c r="G103" s="195"/>
      <c r="H103" s="195"/>
      <c r="I103" s="198"/>
      <c r="J103" s="209">
        <f>BK103</f>
        <v>0</v>
      </c>
      <c r="K103" s="195"/>
      <c r="L103" s="200"/>
      <c r="M103" s="201"/>
      <c r="N103" s="202"/>
      <c r="O103" s="202"/>
      <c r="P103" s="203">
        <f>SUM(P104:P109)</f>
        <v>0</v>
      </c>
      <c r="Q103" s="202"/>
      <c r="R103" s="203">
        <f>SUM(R104:R109)</f>
        <v>22.111999999999998</v>
      </c>
      <c r="S103" s="202"/>
      <c r="T103" s="204">
        <f>SUM(T104:T109)</f>
        <v>0</v>
      </c>
      <c r="U103" s="12"/>
      <c r="V103" s="12"/>
      <c r="W103" s="12"/>
      <c r="X103" s="12"/>
      <c r="Y103" s="12"/>
      <c r="Z103" s="12"/>
      <c r="AA103" s="12"/>
      <c r="AB103" s="12"/>
      <c r="AC103" s="12"/>
      <c r="AD103" s="12"/>
      <c r="AE103" s="12"/>
      <c r="AR103" s="205" t="s">
        <v>79</v>
      </c>
      <c r="AT103" s="206" t="s">
        <v>71</v>
      </c>
      <c r="AU103" s="206" t="s">
        <v>79</v>
      </c>
      <c r="AY103" s="205" t="s">
        <v>232</v>
      </c>
      <c r="BK103" s="207">
        <f>SUM(BK104:BK109)</f>
        <v>0</v>
      </c>
    </row>
    <row r="104" s="2" customFormat="1" ht="24.15" customHeight="1">
      <c r="A104" s="36"/>
      <c r="B104" s="37"/>
      <c r="C104" s="210" t="s">
        <v>264</v>
      </c>
      <c r="D104" s="210" t="s">
        <v>234</v>
      </c>
      <c r="E104" s="211" t="s">
        <v>1873</v>
      </c>
      <c r="F104" s="212" t="s">
        <v>1874</v>
      </c>
      <c r="G104" s="213" t="s">
        <v>243</v>
      </c>
      <c r="H104" s="214">
        <v>22.111999999999998</v>
      </c>
      <c r="I104" s="215"/>
      <c r="J104" s="216">
        <f>ROUND(I104*H104,2)</f>
        <v>0</v>
      </c>
      <c r="K104" s="212" t="s">
        <v>238</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1875</v>
      </c>
    </row>
    <row r="105" s="2" customFormat="1" ht="37.8" customHeight="1">
      <c r="A105" s="36"/>
      <c r="B105" s="37"/>
      <c r="C105" s="210" t="s">
        <v>268</v>
      </c>
      <c r="D105" s="210" t="s">
        <v>234</v>
      </c>
      <c r="E105" s="211" t="s">
        <v>273</v>
      </c>
      <c r="F105" s="212" t="s">
        <v>274</v>
      </c>
      <c r="G105" s="213" t="s">
        <v>243</v>
      </c>
      <c r="H105" s="214">
        <v>22.111999999999998</v>
      </c>
      <c r="I105" s="215"/>
      <c r="J105" s="216">
        <f>ROUND(I105*H105,2)</f>
        <v>0</v>
      </c>
      <c r="K105" s="212" t="s">
        <v>238</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239</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239</v>
      </c>
      <c r="BM105" s="221" t="s">
        <v>1876</v>
      </c>
    </row>
    <row r="106" s="2" customFormat="1" ht="37.8" customHeight="1">
      <c r="A106" s="36"/>
      <c r="B106" s="37"/>
      <c r="C106" s="210" t="s">
        <v>272</v>
      </c>
      <c r="D106" s="210" t="s">
        <v>234</v>
      </c>
      <c r="E106" s="211" t="s">
        <v>1877</v>
      </c>
      <c r="F106" s="212" t="s">
        <v>1878</v>
      </c>
      <c r="G106" s="213" t="s">
        <v>243</v>
      </c>
      <c r="H106" s="214">
        <v>22.111999999999998</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239</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1879</v>
      </c>
    </row>
    <row r="107" s="2" customFormat="1" ht="24.15" customHeight="1">
      <c r="A107" s="36"/>
      <c r="B107" s="37"/>
      <c r="C107" s="210" t="s">
        <v>276</v>
      </c>
      <c r="D107" s="210" t="s">
        <v>234</v>
      </c>
      <c r="E107" s="211" t="s">
        <v>1866</v>
      </c>
      <c r="F107" s="212" t="s">
        <v>1867</v>
      </c>
      <c r="G107" s="213" t="s">
        <v>243</v>
      </c>
      <c r="H107" s="214">
        <v>22.111999999999998</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239</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239</v>
      </c>
      <c r="BM107" s="221" t="s">
        <v>1880</v>
      </c>
    </row>
    <row r="108" s="2" customFormat="1" ht="14.4" customHeight="1">
      <c r="A108" s="36"/>
      <c r="B108" s="37"/>
      <c r="C108" s="210" t="s">
        <v>280</v>
      </c>
      <c r="D108" s="210" t="s">
        <v>234</v>
      </c>
      <c r="E108" s="211" t="s">
        <v>1881</v>
      </c>
      <c r="F108" s="212" t="s">
        <v>1882</v>
      </c>
      <c r="G108" s="213" t="s">
        <v>237</v>
      </c>
      <c r="H108" s="214">
        <v>69.099999999999994</v>
      </c>
      <c r="I108" s="215"/>
      <c r="J108" s="216">
        <f>ROUND(I108*H108,2)</f>
        <v>0</v>
      </c>
      <c r="K108" s="212" t="s">
        <v>238</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239</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239</v>
      </c>
      <c r="BM108" s="221" t="s">
        <v>1883</v>
      </c>
    </row>
    <row r="109" s="2" customFormat="1" ht="14.4" customHeight="1">
      <c r="A109" s="36"/>
      <c r="B109" s="37"/>
      <c r="C109" s="223" t="s">
        <v>284</v>
      </c>
      <c r="D109" s="223" t="s">
        <v>302</v>
      </c>
      <c r="E109" s="224" t="s">
        <v>1884</v>
      </c>
      <c r="F109" s="225" t="s">
        <v>1885</v>
      </c>
      <c r="G109" s="226" t="s">
        <v>287</v>
      </c>
      <c r="H109" s="227">
        <v>22.111999999999998</v>
      </c>
      <c r="I109" s="228"/>
      <c r="J109" s="229">
        <f>ROUND(I109*H109,2)</f>
        <v>0</v>
      </c>
      <c r="K109" s="225" t="s">
        <v>238</v>
      </c>
      <c r="L109" s="230"/>
      <c r="M109" s="231" t="s">
        <v>19</v>
      </c>
      <c r="N109" s="232" t="s">
        <v>43</v>
      </c>
      <c r="O109" s="82"/>
      <c r="P109" s="219">
        <f>O109*H109</f>
        <v>0</v>
      </c>
      <c r="Q109" s="219">
        <v>1</v>
      </c>
      <c r="R109" s="219">
        <f>Q109*H109</f>
        <v>22.111999999999998</v>
      </c>
      <c r="S109" s="219">
        <v>0</v>
      </c>
      <c r="T109" s="220">
        <f>S109*H109</f>
        <v>0</v>
      </c>
      <c r="U109" s="36"/>
      <c r="V109" s="36"/>
      <c r="W109" s="36"/>
      <c r="X109" s="36"/>
      <c r="Y109" s="36"/>
      <c r="Z109" s="36"/>
      <c r="AA109" s="36"/>
      <c r="AB109" s="36"/>
      <c r="AC109" s="36"/>
      <c r="AD109" s="36"/>
      <c r="AE109" s="36"/>
      <c r="AR109" s="221" t="s">
        <v>264</v>
      </c>
      <c r="AT109" s="221" t="s">
        <v>302</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239</v>
      </c>
      <c r="BM109" s="221" t="s">
        <v>1886</v>
      </c>
    </row>
    <row r="110" s="12" customFormat="1" ht="22.8" customHeight="1">
      <c r="A110" s="12"/>
      <c r="B110" s="194"/>
      <c r="C110" s="195"/>
      <c r="D110" s="196" t="s">
        <v>71</v>
      </c>
      <c r="E110" s="208" t="s">
        <v>1887</v>
      </c>
      <c r="F110" s="208" t="s">
        <v>1888</v>
      </c>
      <c r="G110" s="195"/>
      <c r="H110" s="195"/>
      <c r="I110" s="198"/>
      <c r="J110" s="209">
        <f>BK110</f>
        <v>0</v>
      </c>
      <c r="K110" s="195"/>
      <c r="L110" s="200"/>
      <c r="M110" s="201"/>
      <c r="N110" s="202"/>
      <c r="O110" s="202"/>
      <c r="P110" s="203">
        <f>SUM(P111:P117)</f>
        <v>0</v>
      </c>
      <c r="Q110" s="202"/>
      <c r="R110" s="203">
        <f>SUM(R111:R117)</f>
        <v>2.0729999999999996E-05</v>
      </c>
      <c r="S110" s="202"/>
      <c r="T110" s="204">
        <f>SUM(T111:T117)</f>
        <v>0</v>
      </c>
      <c r="U110" s="12"/>
      <c r="V110" s="12"/>
      <c r="W110" s="12"/>
      <c r="X110" s="12"/>
      <c r="Y110" s="12"/>
      <c r="Z110" s="12"/>
      <c r="AA110" s="12"/>
      <c r="AB110" s="12"/>
      <c r="AC110" s="12"/>
      <c r="AD110" s="12"/>
      <c r="AE110" s="12"/>
      <c r="AR110" s="205" t="s">
        <v>79</v>
      </c>
      <c r="AT110" s="206" t="s">
        <v>71</v>
      </c>
      <c r="AU110" s="206" t="s">
        <v>79</v>
      </c>
      <c r="AY110" s="205" t="s">
        <v>232</v>
      </c>
      <c r="BK110" s="207">
        <f>SUM(BK111:BK117)</f>
        <v>0</v>
      </c>
    </row>
    <row r="111" s="2" customFormat="1" ht="14.4" customHeight="1">
      <c r="A111" s="36"/>
      <c r="B111" s="37"/>
      <c r="C111" s="210" t="s">
        <v>289</v>
      </c>
      <c r="D111" s="210" t="s">
        <v>234</v>
      </c>
      <c r="E111" s="211" t="s">
        <v>1889</v>
      </c>
      <c r="F111" s="212" t="s">
        <v>1890</v>
      </c>
      <c r="G111" s="213" t="s">
        <v>237</v>
      </c>
      <c r="H111" s="214">
        <v>69.099999999999994</v>
      </c>
      <c r="I111" s="215"/>
      <c r="J111" s="216">
        <f>ROUND(I111*H111,2)</f>
        <v>0</v>
      </c>
      <c r="K111" s="212" t="s">
        <v>238</v>
      </c>
      <c r="L111" s="42"/>
      <c r="M111" s="217" t="s">
        <v>19</v>
      </c>
      <c r="N111" s="218" t="s">
        <v>43</v>
      </c>
      <c r="O111" s="82"/>
      <c r="P111" s="219">
        <f>O111*H111</f>
        <v>0</v>
      </c>
      <c r="Q111" s="219">
        <v>0</v>
      </c>
      <c r="R111" s="219">
        <f>Q111*H111</f>
        <v>0</v>
      </c>
      <c r="S111" s="219">
        <v>0</v>
      </c>
      <c r="T111" s="220">
        <f>S111*H111</f>
        <v>0</v>
      </c>
      <c r="U111" s="36"/>
      <c r="V111" s="36"/>
      <c r="W111" s="36"/>
      <c r="X111" s="36"/>
      <c r="Y111" s="36"/>
      <c r="Z111" s="36"/>
      <c r="AA111" s="36"/>
      <c r="AB111" s="36"/>
      <c r="AC111" s="36"/>
      <c r="AD111" s="36"/>
      <c r="AE111" s="36"/>
      <c r="AR111" s="221" t="s">
        <v>239</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239</v>
      </c>
      <c r="BM111" s="221" t="s">
        <v>1891</v>
      </c>
    </row>
    <row r="112" s="2" customFormat="1" ht="14.4" customHeight="1">
      <c r="A112" s="36"/>
      <c r="B112" s="37"/>
      <c r="C112" s="210" t="s">
        <v>8</v>
      </c>
      <c r="D112" s="210" t="s">
        <v>234</v>
      </c>
      <c r="E112" s="211" t="s">
        <v>1892</v>
      </c>
      <c r="F112" s="212" t="s">
        <v>1893</v>
      </c>
      <c r="G112" s="213" t="s">
        <v>237</v>
      </c>
      <c r="H112" s="214">
        <v>69.099999999999994</v>
      </c>
      <c r="I112" s="215"/>
      <c r="J112" s="216">
        <f>ROUND(I112*H112,2)</f>
        <v>0</v>
      </c>
      <c r="K112" s="212" t="s">
        <v>238</v>
      </c>
      <c r="L112" s="42"/>
      <c r="M112" s="217" t="s">
        <v>19</v>
      </c>
      <c r="N112" s="218" t="s">
        <v>43</v>
      </c>
      <c r="O112" s="82"/>
      <c r="P112" s="219">
        <f>O112*H112</f>
        <v>0</v>
      </c>
      <c r="Q112" s="219">
        <v>0</v>
      </c>
      <c r="R112" s="219">
        <f>Q112*H112</f>
        <v>0</v>
      </c>
      <c r="S112" s="219">
        <v>0</v>
      </c>
      <c r="T112" s="220">
        <f>S112*H112</f>
        <v>0</v>
      </c>
      <c r="U112" s="36"/>
      <c r="V112" s="36"/>
      <c r="W112" s="36"/>
      <c r="X112" s="36"/>
      <c r="Y112" s="36"/>
      <c r="Z112" s="36"/>
      <c r="AA112" s="36"/>
      <c r="AB112" s="36"/>
      <c r="AC112" s="36"/>
      <c r="AD112" s="36"/>
      <c r="AE112" s="36"/>
      <c r="AR112" s="221" t="s">
        <v>239</v>
      </c>
      <c r="AT112" s="221" t="s">
        <v>234</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239</v>
      </c>
      <c r="BM112" s="221" t="s">
        <v>1894</v>
      </c>
    </row>
    <row r="113" s="2" customFormat="1" ht="14.4" customHeight="1">
      <c r="A113" s="36"/>
      <c r="B113" s="37"/>
      <c r="C113" s="210" t="s">
        <v>297</v>
      </c>
      <c r="D113" s="210" t="s">
        <v>234</v>
      </c>
      <c r="E113" s="211" t="s">
        <v>1895</v>
      </c>
      <c r="F113" s="212" t="s">
        <v>1896</v>
      </c>
      <c r="G113" s="213" t="s">
        <v>237</v>
      </c>
      <c r="H113" s="214">
        <v>69.099999999999994</v>
      </c>
      <c r="I113" s="215"/>
      <c r="J113" s="216">
        <f>ROUND(I113*H113,2)</f>
        <v>0</v>
      </c>
      <c r="K113" s="212" t="s">
        <v>238</v>
      </c>
      <c r="L113" s="42"/>
      <c r="M113" s="217" t="s">
        <v>19</v>
      </c>
      <c r="N113" s="218"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239</v>
      </c>
      <c r="AT113" s="221" t="s">
        <v>234</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239</v>
      </c>
      <c r="BM113" s="221" t="s">
        <v>1897</v>
      </c>
    </row>
    <row r="114" s="2" customFormat="1" ht="14.4" customHeight="1">
      <c r="A114" s="36"/>
      <c r="B114" s="37"/>
      <c r="C114" s="210" t="s">
        <v>301</v>
      </c>
      <c r="D114" s="210" t="s">
        <v>234</v>
      </c>
      <c r="E114" s="211" t="s">
        <v>1898</v>
      </c>
      <c r="F114" s="212" t="s">
        <v>1899</v>
      </c>
      <c r="G114" s="213" t="s">
        <v>237</v>
      </c>
      <c r="H114" s="214">
        <v>69.099999999999994</v>
      </c>
      <c r="I114" s="215"/>
      <c r="J114" s="216">
        <f>ROUND(I114*H114,2)</f>
        <v>0</v>
      </c>
      <c r="K114" s="212" t="s">
        <v>238</v>
      </c>
      <c r="L114" s="42"/>
      <c r="M114" s="217" t="s">
        <v>19</v>
      </c>
      <c r="N114" s="218"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239</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239</v>
      </c>
      <c r="BM114" s="221" t="s">
        <v>1900</v>
      </c>
    </row>
    <row r="115" s="2" customFormat="1" ht="14.4" customHeight="1">
      <c r="A115" s="36"/>
      <c r="B115" s="37"/>
      <c r="C115" s="210" t="s">
        <v>306</v>
      </c>
      <c r="D115" s="210" t="s">
        <v>234</v>
      </c>
      <c r="E115" s="211" t="s">
        <v>1901</v>
      </c>
      <c r="F115" s="212" t="s">
        <v>1902</v>
      </c>
      <c r="G115" s="213" t="s">
        <v>237</v>
      </c>
      <c r="H115" s="214">
        <v>69.099999999999994</v>
      </c>
      <c r="I115" s="215"/>
      <c r="J115" s="216">
        <f>ROUND(I115*H115,2)</f>
        <v>0</v>
      </c>
      <c r="K115" s="212" t="s">
        <v>238</v>
      </c>
      <c r="L115" s="42"/>
      <c r="M115" s="217" t="s">
        <v>19</v>
      </c>
      <c r="N115" s="218"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239</v>
      </c>
      <c r="AT115" s="221" t="s">
        <v>234</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239</v>
      </c>
      <c r="BM115" s="221" t="s">
        <v>1903</v>
      </c>
    </row>
    <row r="116" s="2" customFormat="1" ht="24.15" customHeight="1">
      <c r="A116" s="36"/>
      <c r="B116" s="37"/>
      <c r="C116" s="210" t="s">
        <v>310</v>
      </c>
      <c r="D116" s="210" t="s">
        <v>234</v>
      </c>
      <c r="E116" s="211" t="s">
        <v>1904</v>
      </c>
      <c r="F116" s="212" t="s">
        <v>1905</v>
      </c>
      <c r="G116" s="213" t="s">
        <v>237</v>
      </c>
      <c r="H116" s="214">
        <v>69.099999999999994</v>
      </c>
      <c r="I116" s="215"/>
      <c r="J116" s="216">
        <f>ROUND(I116*H116,2)</f>
        <v>0</v>
      </c>
      <c r="K116" s="212" t="s">
        <v>238</v>
      </c>
      <c r="L116" s="42"/>
      <c r="M116" s="217" t="s">
        <v>19</v>
      </c>
      <c r="N116" s="218" t="s">
        <v>43</v>
      </c>
      <c r="O116" s="82"/>
      <c r="P116" s="219">
        <f>O116*H116</f>
        <v>0</v>
      </c>
      <c r="Q116" s="219">
        <v>2.9999999999999999E-07</v>
      </c>
      <c r="R116" s="219">
        <f>Q116*H116</f>
        <v>2.0729999999999996E-05</v>
      </c>
      <c r="S116" s="219">
        <v>0</v>
      </c>
      <c r="T116" s="220">
        <f>S116*H116</f>
        <v>0</v>
      </c>
      <c r="U116" s="36"/>
      <c r="V116" s="36"/>
      <c r="W116" s="36"/>
      <c r="X116" s="36"/>
      <c r="Y116" s="36"/>
      <c r="Z116" s="36"/>
      <c r="AA116" s="36"/>
      <c r="AB116" s="36"/>
      <c r="AC116" s="36"/>
      <c r="AD116" s="36"/>
      <c r="AE116" s="36"/>
      <c r="AR116" s="221" t="s">
        <v>239</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239</v>
      </c>
      <c r="BM116" s="221" t="s">
        <v>1906</v>
      </c>
    </row>
    <row r="117" s="2" customFormat="1" ht="14.4" customHeight="1">
      <c r="A117" s="36"/>
      <c r="B117" s="37"/>
      <c r="C117" s="210" t="s">
        <v>314</v>
      </c>
      <c r="D117" s="210" t="s">
        <v>234</v>
      </c>
      <c r="E117" s="211" t="s">
        <v>1907</v>
      </c>
      <c r="F117" s="212" t="s">
        <v>1908</v>
      </c>
      <c r="G117" s="213" t="s">
        <v>237</v>
      </c>
      <c r="H117" s="214">
        <v>69.099999999999994</v>
      </c>
      <c r="I117" s="215"/>
      <c r="J117" s="216">
        <f>ROUND(I117*H117,2)</f>
        <v>0</v>
      </c>
      <c r="K117" s="212" t="s">
        <v>238</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239</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239</v>
      </c>
      <c r="BM117" s="221" t="s">
        <v>1909</v>
      </c>
    </row>
    <row r="118" s="12" customFormat="1" ht="22.8" customHeight="1">
      <c r="A118" s="12"/>
      <c r="B118" s="194"/>
      <c r="C118" s="195"/>
      <c r="D118" s="196" t="s">
        <v>71</v>
      </c>
      <c r="E118" s="208" t="s">
        <v>1910</v>
      </c>
      <c r="F118" s="208" t="s">
        <v>1911</v>
      </c>
      <c r="G118" s="195"/>
      <c r="H118" s="195"/>
      <c r="I118" s="198"/>
      <c r="J118" s="209">
        <f>BK118</f>
        <v>0</v>
      </c>
      <c r="K118" s="195"/>
      <c r="L118" s="200"/>
      <c r="M118" s="201"/>
      <c r="N118" s="202"/>
      <c r="O118" s="202"/>
      <c r="P118" s="203">
        <f>SUM(P119:P121)</f>
        <v>0</v>
      </c>
      <c r="Q118" s="202"/>
      <c r="R118" s="203">
        <f>SUM(R119:R121)</f>
        <v>0.036968999999999995</v>
      </c>
      <c r="S118" s="202"/>
      <c r="T118" s="204">
        <f>SUM(T119:T121)</f>
        <v>0</v>
      </c>
      <c r="U118" s="12"/>
      <c r="V118" s="12"/>
      <c r="W118" s="12"/>
      <c r="X118" s="12"/>
      <c r="Y118" s="12"/>
      <c r="Z118" s="12"/>
      <c r="AA118" s="12"/>
      <c r="AB118" s="12"/>
      <c r="AC118" s="12"/>
      <c r="AD118" s="12"/>
      <c r="AE118" s="12"/>
      <c r="AR118" s="205" t="s">
        <v>79</v>
      </c>
      <c r="AT118" s="206" t="s">
        <v>71</v>
      </c>
      <c r="AU118" s="206" t="s">
        <v>79</v>
      </c>
      <c r="AY118" s="205" t="s">
        <v>232</v>
      </c>
      <c r="BK118" s="207">
        <f>SUM(BK119:BK121)</f>
        <v>0</v>
      </c>
    </row>
    <row r="119" s="2" customFormat="1" ht="24.15" customHeight="1">
      <c r="A119" s="36"/>
      <c r="B119" s="37"/>
      <c r="C119" s="210" t="s">
        <v>7</v>
      </c>
      <c r="D119" s="210" t="s">
        <v>234</v>
      </c>
      <c r="E119" s="211" t="s">
        <v>1912</v>
      </c>
      <c r="F119" s="212" t="s">
        <v>1913</v>
      </c>
      <c r="G119" s="213" t="s">
        <v>237</v>
      </c>
      <c r="H119" s="214">
        <v>69.099999999999994</v>
      </c>
      <c r="I119" s="215"/>
      <c r="J119" s="216">
        <f>ROUND(I119*H119,2)</f>
        <v>0</v>
      </c>
      <c r="K119" s="212" t="s">
        <v>238</v>
      </c>
      <c r="L119" s="42"/>
      <c r="M119" s="217" t="s">
        <v>19</v>
      </c>
      <c r="N119" s="218" t="s">
        <v>43</v>
      </c>
      <c r="O119" s="82"/>
      <c r="P119" s="219">
        <f>O119*H119</f>
        <v>0</v>
      </c>
      <c r="Q119" s="219">
        <v>0</v>
      </c>
      <c r="R119" s="219">
        <f>Q119*H119</f>
        <v>0</v>
      </c>
      <c r="S119" s="219">
        <v>0</v>
      </c>
      <c r="T119" s="220">
        <f>S119*H119</f>
        <v>0</v>
      </c>
      <c r="U119" s="36"/>
      <c r="V119" s="36"/>
      <c r="W119" s="36"/>
      <c r="X119" s="36"/>
      <c r="Y119" s="36"/>
      <c r="Z119" s="36"/>
      <c r="AA119" s="36"/>
      <c r="AB119" s="36"/>
      <c r="AC119" s="36"/>
      <c r="AD119" s="36"/>
      <c r="AE119" s="36"/>
      <c r="AR119" s="221" t="s">
        <v>239</v>
      </c>
      <c r="AT119" s="221" t="s">
        <v>234</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239</v>
      </c>
      <c r="BM119" s="221" t="s">
        <v>1914</v>
      </c>
    </row>
    <row r="120" s="2" customFormat="1" ht="14.4" customHeight="1">
      <c r="A120" s="36"/>
      <c r="B120" s="37"/>
      <c r="C120" s="223" t="s">
        <v>321</v>
      </c>
      <c r="D120" s="223" t="s">
        <v>302</v>
      </c>
      <c r="E120" s="224" t="s">
        <v>1915</v>
      </c>
      <c r="F120" s="225" t="s">
        <v>1916</v>
      </c>
      <c r="G120" s="226" t="s">
        <v>412</v>
      </c>
      <c r="H120" s="227">
        <v>1.0369999999999999</v>
      </c>
      <c r="I120" s="228"/>
      <c r="J120" s="229">
        <f>ROUND(I120*H120,2)</f>
        <v>0</v>
      </c>
      <c r="K120" s="225" t="s">
        <v>238</v>
      </c>
      <c r="L120" s="230"/>
      <c r="M120" s="231" t="s">
        <v>19</v>
      </c>
      <c r="N120" s="232" t="s">
        <v>43</v>
      </c>
      <c r="O120" s="82"/>
      <c r="P120" s="219">
        <f>O120*H120</f>
        <v>0</v>
      </c>
      <c r="Q120" s="219">
        <v>0.001</v>
      </c>
      <c r="R120" s="219">
        <f>Q120*H120</f>
        <v>0.0010369999999999999</v>
      </c>
      <c r="S120" s="219">
        <v>0</v>
      </c>
      <c r="T120" s="220">
        <f>S120*H120</f>
        <v>0</v>
      </c>
      <c r="U120" s="36"/>
      <c r="V120" s="36"/>
      <c r="W120" s="36"/>
      <c r="X120" s="36"/>
      <c r="Y120" s="36"/>
      <c r="Z120" s="36"/>
      <c r="AA120" s="36"/>
      <c r="AB120" s="36"/>
      <c r="AC120" s="36"/>
      <c r="AD120" s="36"/>
      <c r="AE120" s="36"/>
      <c r="AR120" s="221" t="s">
        <v>264</v>
      </c>
      <c r="AT120" s="221" t="s">
        <v>302</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239</v>
      </c>
      <c r="BM120" s="221" t="s">
        <v>1917</v>
      </c>
    </row>
    <row r="121" s="2" customFormat="1" ht="14.4" customHeight="1">
      <c r="A121" s="36"/>
      <c r="B121" s="37"/>
      <c r="C121" s="210" t="s">
        <v>325</v>
      </c>
      <c r="D121" s="210" t="s">
        <v>234</v>
      </c>
      <c r="E121" s="211" t="s">
        <v>1918</v>
      </c>
      <c r="F121" s="212" t="s">
        <v>1919</v>
      </c>
      <c r="G121" s="213" t="s">
        <v>237</v>
      </c>
      <c r="H121" s="214">
        <v>69.099999999999994</v>
      </c>
      <c r="I121" s="215"/>
      <c r="J121" s="216">
        <f>ROUND(I121*H121,2)</f>
        <v>0</v>
      </c>
      <c r="K121" s="212" t="s">
        <v>238</v>
      </c>
      <c r="L121" s="42"/>
      <c r="M121" s="217" t="s">
        <v>19</v>
      </c>
      <c r="N121" s="218" t="s">
        <v>43</v>
      </c>
      <c r="O121" s="82"/>
      <c r="P121" s="219">
        <f>O121*H121</f>
        <v>0</v>
      </c>
      <c r="Q121" s="219">
        <v>0.00051999999999999995</v>
      </c>
      <c r="R121" s="219">
        <f>Q121*H121</f>
        <v>0.035931999999999992</v>
      </c>
      <c r="S121" s="219">
        <v>0</v>
      </c>
      <c r="T121" s="220">
        <f>S121*H121</f>
        <v>0</v>
      </c>
      <c r="U121" s="36"/>
      <c r="V121" s="36"/>
      <c r="W121" s="36"/>
      <c r="X121" s="36"/>
      <c r="Y121" s="36"/>
      <c r="Z121" s="36"/>
      <c r="AA121" s="36"/>
      <c r="AB121" s="36"/>
      <c r="AC121" s="36"/>
      <c r="AD121" s="36"/>
      <c r="AE121" s="36"/>
      <c r="AR121" s="221" t="s">
        <v>239</v>
      </c>
      <c r="AT121" s="221" t="s">
        <v>234</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239</v>
      </c>
      <c r="BM121" s="221" t="s">
        <v>1920</v>
      </c>
    </row>
    <row r="122" s="12" customFormat="1" ht="22.8" customHeight="1">
      <c r="A122" s="12"/>
      <c r="B122" s="194"/>
      <c r="C122" s="195"/>
      <c r="D122" s="196" t="s">
        <v>71</v>
      </c>
      <c r="E122" s="208" t="s">
        <v>1921</v>
      </c>
      <c r="F122" s="208" t="s">
        <v>1922</v>
      </c>
      <c r="G122" s="195"/>
      <c r="H122" s="195"/>
      <c r="I122" s="198"/>
      <c r="J122" s="209">
        <f>BK122</f>
        <v>0</v>
      </c>
      <c r="K122" s="195"/>
      <c r="L122" s="200"/>
      <c r="M122" s="201"/>
      <c r="N122" s="202"/>
      <c r="O122" s="202"/>
      <c r="P122" s="203">
        <f>SUM(P123:P126)</f>
        <v>0</v>
      </c>
      <c r="Q122" s="202"/>
      <c r="R122" s="203">
        <f>SUM(R123:R126)</f>
        <v>2.0729999999999996E-05</v>
      </c>
      <c r="S122" s="202"/>
      <c r="T122" s="204">
        <f>SUM(T123:T126)</f>
        <v>0</v>
      </c>
      <c r="U122" s="12"/>
      <c r="V122" s="12"/>
      <c r="W122" s="12"/>
      <c r="X122" s="12"/>
      <c r="Y122" s="12"/>
      <c r="Z122" s="12"/>
      <c r="AA122" s="12"/>
      <c r="AB122" s="12"/>
      <c r="AC122" s="12"/>
      <c r="AD122" s="12"/>
      <c r="AE122" s="12"/>
      <c r="AR122" s="205" t="s">
        <v>79</v>
      </c>
      <c r="AT122" s="206" t="s">
        <v>71</v>
      </c>
      <c r="AU122" s="206" t="s">
        <v>79</v>
      </c>
      <c r="AY122" s="205" t="s">
        <v>232</v>
      </c>
      <c r="BK122" s="207">
        <f>SUM(BK123:BK126)</f>
        <v>0</v>
      </c>
    </row>
    <row r="123" s="2" customFormat="1" ht="14.4" customHeight="1">
      <c r="A123" s="36"/>
      <c r="B123" s="37"/>
      <c r="C123" s="210" t="s">
        <v>329</v>
      </c>
      <c r="D123" s="210" t="s">
        <v>234</v>
      </c>
      <c r="E123" s="211" t="s">
        <v>1923</v>
      </c>
      <c r="F123" s="212" t="s">
        <v>1924</v>
      </c>
      <c r="G123" s="213" t="s">
        <v>237</v>
      </c>
      <c r="H123" s="214">
        <v>69.099999999999994</v>
      </c>
      <c r="I123" s="215"/>
      <c r="J123" s="216">
        <f>ROUND(I123*H123,2)</f>
        <v>0</v>
      </c>
      <c r="K123" s="212" t="s">
        <v>238</v>
      </c>
      <c r="L123" s="42"/>
      <c r="M123" s="217" t="s">
        <v>19</v>
      </c>
      <c r="N123" s="218" t="s">
        <v>43</v>
      </c>
      <c r="O123" s="82"/>
      <c r="P123" s="219">
        <f>O123*H123</f>
        <v>0</v>
      </c>
      <c r="Q123" s="219">
        <v>2.9999999999999999E-07</v>
      </c>
      <c r="R123" s="219">
        <f>Q123*H123</f>
        <v>2.0729999999999996E-05</v>
      </c>
      <c r="S123" s="219">
        <v>0</v>
      </c>
      <c r="T123" s="220">
        <f>S123*H123</f>
        <v>0</v>
      </c>
      <c r="U123" s="36"/>
      <c r="V123" s="36"/>
      <c r="W123" s="36"/>
      <c r="X123" s="36"/>
      <c r="Y123" s="36"/>
      <c r="Z123" s="36"/>
      <c r="AA123" s="36"/>
      <c r="AB123" s="36"/>
      <c r="AC123" s="36"/>
      <c r="AD123" s="36"/>
      <c r="AE123" s="36"/>
      <c r="AR123" s="221" t="s">
        <v>239</v>
      </c>
      <c r="AT123" s="221" t="s">
        <v>234</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239</v>
      </c>
      <c r="BM123" s="221" t="s">
        <v>1925</v>
      </c>
    </row>
    <row r="124" s="2" customFormat="1" ht="14.4" customHeight="1">
      <c r="A124" s="36"/>
      <c r="B124" s="37"/>
      <c r="C124" s="210" t="s">
        <v>333</v>
      </c>
      <c r="D124" s="210" t="s">
        <v>234</v>
      </c>
      <c r="E124" s="211" t="s">
        <v>1926</v>
      </c>
      <c r="F124" s="212" t="s">
        <v>1927</v>
      </c>
      <c r="G124" s="213" t="s">
        <v>287</v>
      </c>
      <c r="H124" s="214">
        <v>0.01</v>
      </c>
      <c r="I124" s="215"/>
      <c r="J124" s="216">
        <f>ROUND(I124*H124,2)</f>
        <v>0</v>
      </c>
      <c r="K124" s="212" t="s">
        <v>238</v>
      </c>
      <c r="L124" s="42"/>
      <c r="M124" s="217" t="s">
        <v>19</v>
      </c>
      <c r="N124" s="218" t="s">
        <v>43</v>
      </c>
      <c r="O124" s="82"/>
      <c r="P124" s="219">
        <f>O124*H124</f>
        <v>0</v>
      </c>
      <c r="Q124" s="219">
        <v>0</v>
      </c>
      <c r="R124" s="219">
        <f>Q124*H124</f>
        <v>0</v>
      </c>
      <c r="S124" s="219">
        <v>0</v>
      </c>
      <c r="T124" s="220">
        <f>S124*H124</f>
        <v>0</v>
      </c>
      <c r="U124" s="36"/>
      <c r="V124" s="36"/>
      <c r="W124" s="36"/>
      <c r="X124" s="36"/>
      <c r="Y124" s="36"/>
      <c r="Z124" s="36"/>
      <c r="AA124" s="36"/>
      <c r="AB124" s="36"/>
      <c r="AC124" s="36"/>
      <c r="AD124" s="36"/>
      <c r="AE124" s="36"/>
      <c r="AR124" s="221" t="s">
        <v>239</v>
      </c>
      <c r="AT124" s="221" t="s">
        <v>234</v>
      </c>
      <c r="AU124" s="221" t="s">
        <v>81</v>
      </c>
      <c r="AY124" s="15" t="s">
        <v>232</v>
      </c>
      <c r="BE124" s="222">
        <f>IF(N124="základní",J124,0)</f>
        <v>0</v>
      </c>
      <c r="BF124" s="222">
        <f>IF(N124="snížená",J124,0)</f>
        <v>0</v>
      </c>
      <c r="BG124" s="222">
        <f>IF(N124="zákl. přenesená",J124,0)</f>
        <v>0</v>
      </c>
      <c r="BH124" s="222">
        <f>IF(N124="sníž. přenesená",J124,0)</f>
        <v>0</v>
      </c>
      <c r="BI124" s="222">
        <f>IF(N124="nulová",J124,0)</f>
        <v>0</v>
      </c>
      <c r="BJ124" s="15" t="s">
        <v>79</v>
      </c>
      <c r="BK124" s="222">
        <f>ROUND(I124*H124,2)</f>
        <v>0</v>
      </c>
      <c r="BL124" s="15" t="s">
        <v>239</v>
      </c>
      <c r="BM124" s="221" t="s">
        <v>1928</v>
      </c>
    </row>
    <row r="125" s="2" customFormat="1" ht="14.4" customHeight="1">
      <c r="A125" s="36"/>
      <c r="B125" s="37"/>
      <c r="C125" s="210" t="s">
        <v>337</v>
      </c>
      <c r="D125" s="210" t="s">
        <v>234</v>
      </c>
      <c r="E125" s="211" t="s">
        <v>1907</v>
      </c>
      <c r="F125" s="212" t="s">
        <v>1908</v>
      </c>
      <c r="G125" s="213" t="s">
        <v>237</v>
      </c>
      <c r="H125" s="214">
        <v>69.099999999999994</v>
      </c>
      <c r="I125" s="215"/>
      <c r="J125" s="216">
        <f>ROUND(I125*H125,2)</f>
        <v>0</v>
      </c>
      <c r="K125" s="212" t="s">
        <v>238</v>
      </c>
      <c r="L125" s="42"/>
      <c r="M125" s="217" t="s">
        <v>19</v>
      </c>
      <c r="N125" s="218" t="s">
        <v>43</v>
      </c>
      <c r="O125" s="82"/>
      <c r="P125" s="219">
        <f>O125*H125</f>
        <v>0</v>
      </c>
      <c r="Q125" s="219">
        <v>0</v>
      </c>
      <c r="R125" s="219">
        <f>Q125*H125</f>
        <v>0</v>
      </c>
      <c r="S125" s="219">
        <v>0</v>
      </c>
      <c r="T125" s="220">
        <f>S125*H125</f>
        <v>0</v>
      </c>
      <c r="U125" s="36"/>
      <c r="V125" s="36"/>
      <c r="W125" s="36"/>
      <c r="X125" s="36"/>
      <c r="Y125" s="36"/>
      <c r="Z125" s="36"/>
      <c r="AA125" s="36"/>
      <c r="AB125" s="36"/>
      <c r="AC125" s="36"/>
      <c r="AD125" s="36"/>
      <c r="AE125" s="36"/>
      <c r="AR125" s="221" t="s">
        <v>239</v>
      </c>
      <c r="AT125" s="221" t="s">
        <v>234</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239</v>
      </c>
      <c r="BM125" s="221" t="s">
        <v>1929</v>
      </c>
    </row>
    <row r="126" s="2" customFormat="1" ht="14.4" customHeight="1">
      <c r="A126" s="36"/>
      <c r="B126" s="37"/>
      <c r="C126" s="210" t="s">
        <v>341</v>
      </c>
      <c r="D126" s="210" t="s">
        <v>234</v>
      </c>
      <c r="E126" s="211" t="s">
        <v>1930</v>
      </c>
      <c r="F126" s="212" t="s">
        <v>1931</v>
      </c>
      <c r="G126" s="213" t="s">
        <v>237</v>
      </c>
      <c r="H126" s="214">
        <v>69.099999999999994</v>
      </c>
      <c r="I126" s="215"/>
      <c r="J126" s="216">
        <f>ROUND(I126*H126,2)</f>
        <v>0</v>
      </c>
      <c r="K126" s="212" t="s">
        <v>238</v>
      </c>
      <c r="L126" s="42"/>
      <c r="M126" s="217" t="s">
        <v>19</v>
      </c>
      <c r="N126" s="218" t="s">
        <v>43</v>
      </c>
      <c r="O126" s="82"/>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239</v>
      </c>
      <c r="AT126" s="221" t="s">
        <v>234</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239</v>
      </c>
      <c r="BM126" s="221" t="s">
        <v>1932</v>
      </c>
    </row>
    <row r="127" s="12" customFormat="1" ht="22.8" customHeight="1">
      <c r="A127" s="12"/>
      <c r="B127" s="194"/>
      <c r="C127" s="195"/>
      <c r="D127" s="196" t="s">
        <v>71</v>
      </c>
      <c r="E127" s="208" t="s">
        <v>1801</v>
      </c>
      <c r="F127" s="208" t="s">
        <v>1802</v>
      </c>
      <c r="G127" s="195"/>
      <c r="H127" s="195"/>
      <c r="I127" s="198"/>
      <c r="J127" s="209">
        <f>BK127</f>
        <v>0</v>
      </c>
      <c r="K127" s="195"/>
      <c r="L127" s="200"/>
      <c r="M127" s="201"/>
      <c r="N127" s="202"/>
      <c r="O127" s="202"/>
      <c r="P127" s="203">
        <f>SUM(P128:P129)</f>
        <v>0</v>
      </c>
      <c r="Q127" s="202"/>
      <c r="R127" s="203">
        <f>SUM(R128:R129)</f>
        <v>2.0435651999999997</v>
      </c>
      <c r="S127" s="202"/>
      <c r="T127" s="204">
        <f>SUM(T128:T129)</f>
        <v>0</v>
      </c>
      <c r="U127" s="12"/>
      <c r="V127" s="12"/>
      <c r="W127" s="12"/>
      <c r="X127" s="12"/>
      <c r="Y127" s="12"/>
      <c r="Z127" s="12"/>
      <c r="AA127" s="12"/>
      <c r="AB127" s="12"/>
      <c r="AC127" s="12"/>
      <c r="AD127" s="12"/>
      <c r="AE127" s="12"/>
      <c r="AR127" s="205" t="s">
        <v>79</v>
      </c>
      <c r="AT127" s="206" t="s">
        <v>71</v>
      </c>
      <c r="AU127" s="206" t="s">
        <v>79</v>
      </c>
      <c r="AY127" s="205" t="s">
        <v>232</v>
      </c>
      <c r="BK127" s="207">
        <f>SUM(BK128:BK129)</f>
        <v>0</v>
      </c>
    </row>
    <row r="128" s="2" customFormat="1" ht="24.15" customHeight="1">
      <c r="A128" s="36"/>
      <c r="B128" s="37"/>
      <c r="C128" s="210" t="s">
        <v>345</v>
      </c>
      <c r="D128" s="210" t="s">
        <v>234</v>
      </c>
      <c r="E128" s="211" t="s">
        <v>1933</v>
      </c>
      <c r="F128" s="212" t="s">
        <v>1934</v>
      </c>
      <c r="G128" s="213" t="s">
        <v>542</v>
      </c>
      <c r="H128" s="214">
        <v>16.199999999999999</v>
      </c>
      <c r="I128" s="215"/>
      <c r="J128" s="216">
        <f>ROUND(I128*H128,2)</f>
        <v>0</v>
      </c>
      <c r="K128" s="212" t="s">
        <v>238</v>
      </c>
      <c r="L128" s="42"/>
      <c r="M128" s="217" t="s">
        <v>19</v>
      </c>
      <c r="N128" s="218" t="s">
        <v>43</v>
      </c>
      <c r="O128" s="82"/>
      <c r="P128" s="219">
        <f>O128*H128</f>
        <v>0</v>
      </c>
      <c r="Q128" s="219">
        <v>0.10094599999999999</v>
      </c>
      <c r="R128" s="219">
        <f>Q128*H128</f>
        <v>1.6353251999999998</v>
      </c>
      <c r="S128" s="219">
        <v>0</v>
      </c>
      <c r="T128" s="220">
        <f>S128*H128</f>
        <v>0</v>
      </c>
      <c r="U128" s="36"/>
      <c r="V128" s="36"/>
      <c r="W128" s="36"/>
      <c r="X128" s="36"/>
      <c r="Y128" s="36"/>
      <c r="Z128" s="36"/>
      <c r="AA128" s="36"/>
      <c r="AB128" s="36"/>
      <c r="AC128" s="36"/>
      <c r="AD128" s="36"/>
      <c r="AE128" s="36"/>
      <c r="AR128" s="221" t="s">
        <v>239</v>
      </c>
      <c r="AT128" s="221" t="s">
        <v>234</v>
      </c>
      <c r="AU128" s="221" t="s">
        <v>81</v>
      </c>
      <c r="AY128" s="15" t="s">
        <v>232</v>
      </c>
      <c r="BE128" s="222">
        <f>IF(N128="základní",J128,0)</f>
        <v>0</v>
      </c>
      <c r="BF128" s="222">
        <f>IF(N128="snížená",J128,0)</f>
        <v>0</v>
      </c>
      <c r="BG128" s="222">
        <f>IF(N128="zákl. přenesená",J128,0)</f>
        <v>0</v>
      </c>
      <c r="BH128" s="222">
        <f>IF(N128="sníž. přenesená",J128,0)</f>
        <v>0</v>
      </c>
      <c r="BI128" s="222">
        <f>IF(N128="nulová",J128,0)</f>
        <v>0</v>
      </c>
      <c r="BJ128" s="15" t="s">
        <v>79</v>
      </c>
      <c r="BK128" s="222">
        <f>ROUND(I128*H128,2)</f>
        <v>0</v>
      </c>
      <c r="BL128" s="15" t="s">
        <v>239</v>
      </c>
      <c r="BM128" s="221" t="s">
        <v>1935</v>
      </c>
    </row>
    <row r="129" s="2" customFormat="1" ht="14.4" customHeight="1">
      <c r="A129" s="36"/>
      <c r="B129" s="37"/>
      <c r="C129" s="223" t="s">
        <v>350</v>
      </c>
      <c r="D129" s="223" t="s">
        <v>302</v>
      </c>
      <c r="E129" s="224" t="s">
        <v>1936</v>
      </c>
      <c r="F129" s="225" t="s">
        <v>1937</v>
      </c>
      <c r="G129" s="226" t="s">
        <v>542</v>
      </c>
      <c r="H129" s="227">
        <v>17.010000000000002</v>
      </c>
      <c r="I129" s="228"/>
      <c r="J129" s="229">
        <f>ROUND(I129*H129,2)</f>
        <v>0</v>
      </c>
      <c r="K129" s="225" t="s">
        <v>238</v>
      </c>
      <c r="L129" s="230"/>
      <c r="M129" s="231" t="s">
        <v>19</v>
      </c>
      <c r="N129" s="232" t="s">
        <v>43</v>
      </c>
      <c r="O129" s="82"/>
      <c r="P129" s="219">
        <f>O129*H129</f>
        <v>0</v>
      </c>
      <c r="Q129" s="219">
        <v>0.024</v>
      </c>
      <c r="R129" s="219">
        <f>Q129*H129</f>
        <v>0.40824000000000005</v>
      </c>
      <c r="S129" s="219">
        <v>0</v>
      </c>
      <c r="T129" s="220">
        <f>S129*H129</f>
        <v>0</v>
      </c>
      <c r="U129" s="36"/>
      <c r="V129" s="36"/>
      <c r="W129" s="36"/>
      <c r="X129" s="36"/>
      <c r="Y129" s="36"/>
      <c r="Z129" s="36"/>
      <c r="AA129" s="36"/>
      <c r="AB129" s="36"/>
      <c r="AC129" s="36"/>
      <c r="AD129" s="36"/>
      <c r="AE129" s="36"/>
      <c r="AR129" s="221" t="s">
        <v>264</v>
      </c>
      <c r="AT129" s="221" t="s">
        <v>302</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239</v>
      </c>
      <c r="BM129" s="221" t="s">
        <v>1938</v>
      </c>
    </row>
    <row r="130" s="12" customFormat="1" ht="22.8" customHeight="1">
      <c r="A130" s="12"/>
      <c r="B130" s="194"/>
      <c r="C130" s="195"/>
      <c r="D130" s="196" t="s">
        <v>71</v>
      </c>
      <c r="E130" s="208" t="s">
        <v>362</v>
      </c>
      <c r="F130" s="208" t="s">
        <v>363</v>
      </c>
      <c r="G130" s="195"/>
      <c r="H130" s="195"/>
      <c r="I130" s="198"/>
      <c r="J130" s="209">
        <f>BK130</f>
        <v>0</v>
      </c>
      <c r="K130" s="195"/>
      <c r="L130" s="200"/>
      <c r="M130" s="201"/>
      <c r="N130" s="202"/>
      <c r="O130" s="202"/>
      <c r="P130" s="203">
        <f>P131</f>
        <v>0</v>
      </c>
      <c r="Q130" s="202"/>
      <c r="R130" s="203">
        <f>R131</f>
        <v>0</v>
      </c>
      <c r="S130" s="202"/>
      <c r="T130" s="204">
        <f>T131</f>
        <v>0</v>
      </c>
      <c r="U130" s="12"/>
      <c r="V130" s="12"/>
      <c r="W130" s="12"/>
      <c r="X130" s="12"/>
      <c r="Y130" s="12"/>
      <c r="Z130" s="12"/>
      <c r="AA130" s="12"/>
      <c r="AB130" s="12"/>
      <c r="AC130" s="12"/>
      <c r="AD130" s="12"/>
      <c r="AE130" s="12"/>
      <c r="AR130" s="205" t="s">
        <v>79</v>
      </c>
      <c r="AT130" s="206" t="s">
        <v>71</v>
      </c>
      <c r="AU130" s="206" t="s">
        <v>79</v>
      </c>
      <c r="AY130" s="205" t="s">
        <v>232</v>
      </c>
      <c r="BK130" s="207">
        <f>BK131</f>
        <v>0</v>
      </c>
    </row>
    <row r="131" s="2" customFormat="1" ht="14.4" customHeight="1">
      <c r="A131" s="36"/>
      <c r="B131" s="37"/>
      <c r="C131" s="210" t="s">
        <v>354</v>
      </c>
      <c r="D131" s="210" t="s">
        <v>234</v>
      </c>
      <c r="E131" s="211" t="s">
        <v>1939</v>
      </c>
      <c r="F131" s="212" t="s">
        <v>1940</v>
      </c>
      <c r="G131" s="213" t="s">
        <v>287</v>
      </c>
      <c r="H131" s="214">
        <v>24.193000000000001</v>
      </c>
      <c r="I131" s="215"/>
      <c r="J131" s="216">
        <f>ROUND(I131*H131,2)</f>
        <v>0</v>
      </c>
      <c r="K131" s="212" t="s">
        <v>238</v>
      </c>
      <c r="L131" s="42"/>
      <c r="M131" s="233" t="s">
        <v>19</v>
      </c>
      <c r="N131" s="234" t="s">
        <v>43</v>
      </c>
      <c r="O131" s="235"/>
      <c r="P131" s="236">
        <f>O131*H131</f>
        <v>0</v>
      </c>
      <c r="Q131" s="236">
        <v>0</v>
      </c>
      <c r="R131" s="236">
        <f>Q131*H131</f>
        <v>0</v>
      </c>
      <c r="S131" s="236">
        <v>0</v>
      </c>
      <c r="T131" s="237">
        <f>S131*H131</f>
        <v>0</v>
      </c>
      <c r="U131" s="36"/>
      <c r="V131" s="36"/>
      <c r="W131" s="36"/>
      <c r="X131" s="36"/>
      <c r="Y131" s="36"/>
      <c r="Z131" s="36"/>
      <c r="AA131" s="36"/>
      <c r="AB131" s="36"/>
      <c r="AC131" s="36"/>
      <c r="AD131" s="36"/>
      <c r="AE131" s="36"/>
      <c r="AR131" s="221" t="s">
        <v>239</v>
      </c>
      <c r="AT131" s="221" t="s">
        <v>234</v>
      </c>
      <c r="AU131" s="221" t="s">
        <v>81</v>
      </c>
      <c r="AY131" s="15" t="s">
        <v>232</v>
      </c>
      <c r="BE131" s="222">
        <f>IF(N131="základní",J131,0)</f>
        <v>0</v>
      </c>
      <c r="BF131" s="222">
        <f>IF(N131="snížená",J131,0)</f>
        <v>0</v>
      </c>
      <c r="BG131" s="222">
        <f>IF(N131="zákl. přenesená",J131,0)</f>
        <v>0</v>
      </c>
      <c r="BH131" s="222">
        <f>IF(N131="sníž. přenesená",J131,0)</f>
        <v>0</v>
      </c>
      <c r="BI131" s="222">
        <f>IF(N131="nulová",J131,0)</f>
        <v>0</v>
      </c>
      <c r="BJ131" s="15" t="s">
        <v>79</v>
      </c>
      <c r="BK131" s="222">
        <f>ROUND(I131*H131,2)</f>
        <v>0</v>
      </c>
      <c r="BL131" s="15" t="s">
        <v>239</v>
      </c>
      <c r="BM131" s="221" t="s">
        <v>1941</v>
      </c>
    </row>
    <row r="132" s="2" customFormat="1" ht="6.96" customHeight="1">
      <c r="A132" s="36"/>
      <c r="B132" s="57"/>
      <c r="C132" s="58"/>
      <c r="D132" s="58"/>
      <c r="E132" s="58"/>
      <c r="F132" s="58"/>
      <c r="G132" s="58"/>
      <c r="H132" s="58"/>
      <c r="I132" s="58"/>
      <c r="J132" s="58"/>
      <c r="K132" s="58"/>
      <c r="L132" s="42"/>
      <c r="M132" s="36"/>
      <c r="O132" s="36"/>
      <c r="P132" s="36"/>
      <c r="Q132" s="36"/>
      <c r="R132" s="36"/>
      <c r="S132" s="36"/>
      <c r="T132" s="36"/>
      <c r="U132" s="36"/>
      <c r="V132" s="36"/>
      <c r="W132" s="36"/>
      <c r="X132" s="36"/>
      <c r="Y132" s="36"/>
      <c r="Z132" s="36"/>
      <c r="AA132" s="36"/>
      <c r="AB132" s="36"/>
      <c r="AC132" s="36"/>
      <c r="AD132" s="36"/>
      <c r="AE132" s="36"/>
    </row>
  </sheetData>
  <sheetProtection sheet="1" autoFilter="0" formatColumns="0" formatRows="0" objects="1" scenarios="1" spinCount="100000" saltValue="iYiZl94jMunPS4OPVudMDy/z9vzkI4R24DiKA6eMsBVxFPqqDZ+mTu803xMgU+x5RKTGHOg1i4NsN7HMFI3J3w==" hashValue="kk9EuFa/qUMryQ6aB1E3Rdr3v8RxZL8+cg8ae/KkJjISEmAeSJwQq9E83afK8vcYW/n8otcZWis9zdcmdflSOA==" algorithmName="SHA-512" password="CC35"/>
  <autoFilter ref="C92:K131"/>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172</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1942</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ROUND(J84,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ROUND((SUM(BE84:BE128)),  2)</f>
        <v>0</v>
      </c>
      <c r="G33" s="36"/>
      <c r="H33" s="36"/>
      <c r="I33" s="155">
        <v>0.20999999999999999</v>
      </c>
      <c r="J33" s="154">
        <f>ROUND(((SUM(BE84:BE128))*I33),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ROUND((SUM(BF84:BF128)),  2)</f>
        <v>0</v>
      </c>
      <c r="G34" s="36"/>
      <c r="H34" s="36"/>
      <c r="I34" s="155">
        <v>0.14999999999999999</v>
      </c>
      <c r="J34" s="154">
        <f>ROUND(((SUM(BF84:BF128))*I34),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ROUND((SUM(BG84:BG128)),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ROUND((SUM(BH84:BH128)),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ROUND((SUM(BI84:BI128)),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 xml:space="preserve">2020-076-04 - SO-04 - vsakovací objekt    </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J84</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574</v>
      </c>
      <c r="E60" s="175"/>
      <c r="F60" s="175"/>
      <c r="G60" s="175"/>
      <c r="H60" s="175"/>
      <c r="I60" s="175"/>
      <c r="J60" s="176">
        <f>J85</f>
        <v>0</v>
      </c>
      <c r="K60" s="173"/>
      <c r="L60" s="177"/>
      <c r="S60" s="9"/>
      <c r="T60" s="9"/>
      <c r="U60" s="9"/>
      <c r="V60" s="9"/>
      <c r="W60" s="9"/>
      <c r="X60" s="9"/>
      <c r="Y60" s="9"/>
      <c r="Z60" s="9"/>
      <c r="AA60" s="9"/>
      <c r="AB60" s="9"/>
      <c r="AC60" s="9"/>
      <c r="AD60" s="9"/>
      <c r="AE60" s="9"/>
    </row>
    <row r="61" s="10" customFormat="1" ht="19.92" customHeight="1">
      <c r="A61" s="10"/>
      <c r="B61" s="178"/>
      <c r="C61" s="123"/>
      <c r="D61" s="179" t="s">
        <v>211</v>
      </c>
      <c r="E61" s="180"/>
      <c r="F61" s="180"/>
      <c r="G61" s="180"/>
      <c r="H61" s="180"/>
      <c r="I61" s="180"/>
      <c r="J61" s="181">
        <f>J86</f>
        <v>0</v>
      </c>
      <c r="K61" s="123"/>
      <c r="L61" s="182"/>
      <c r="S61" s="10"/>
      <c r="T61" s="10"/>
      <c r="U61" s="10"/>
      <c r="V61" s="10"/>
      <c r="W61" s="10"/>
      <c r="X61" s="10"/>
      <c r="Y61" s="10"/>
      <c r="Z61" s="10"/>
      <c r="AA61" s="10"/>
      <c r="AB61" s="10"/>
      <c r="AC61" s="10"/>
      <c r="AD61" s="10"/>
      <c r="AE61" s="10"/>
    </row>
    <row r="62" s="10" customFormat="1" ht="19.92" customHeight="1">
      <c r="A62" s="10"/>
      <c r="B62" s="178"/>
      <c r="C62" s="123"/>
      <c r="D62" s="179" t="s">
        <v>424</v>
      </c>
      <c r="E62" s="180"/>
      <c r="F62" s="180"/>
      <c r="G62" s="180"/>
      <c r="H62" s="180"/>
      <c r="I62" s="180"/>
      <c r="J62" s="181">
        <f>J112</f>
        <v>0</v>
      </c>
      <c r="K62" s="123"/>
      <c r="L62" s="182"/>
      <c r="S62" s="10"/>
      <c r="T62" s="10"/>
      <c r="U62" s="10"/>
      <c r="V62" s="10"/>
      <c r="W62" s="10"/>
      <c r="X62" s="10"/>
      <c r="Y62" s="10"/>
      <c r="Z62" s="10"/>
      <c r="AA62" s="10"/>
      <c r="AB62" s="10"/>
      <c r="AC62" s="10"/>
      <c r="AD62" s="10"/>
      <c r="AE62" s="10"/>
    </row>
    <row r="63" s="10" customFormat="1" ht="19.92" customHeight="1">
      <c r="A63" s="10"/>
      <c r="B63" s="178"/>
      <c r="C63" s="123"/>
      <c r="D63" s="179" t="s">
        <v>1436</v>
      </c>
      <c r="E63" s="180"/>
      <c r="F63" s="180"/>
      <c r="G63" s="180"/>
      <c r="H63" s="180"/>
      <c r="I63" s="180"/>
      <c r="J63" s="181">
        <f>J117</f>
        <v>0</v>
      </c>
      <c r="K63" s="123"/>
      <c r="L63" s="182"/>
      <c r="S63" s="10"/>
      <c r="T63" s="10"/>
      <c r="U63" s="10"/>
      <c r="V63" s="10"/>
      <c r="W63" s="10"/>
      <c r="X63" s="10"/>
      <c r="Y63" s="10"/>
      <c r="Z63" s="10"/>
      <c r="AA63" s="10"/>
      <c r="AB63" s="10"/>
      <c r="AC63" s="10"/>
      <c r="AD63" s="10"/>
      <c r="AE63" s="10"/>
    </row>
    <row r="64" s="10" customFormat="1" ht="19.92" customHeight="1">
      <c r="A64" s="10"/>
      <c r="B64" s="178"/>
      <c r="C64" s="123"/>
      <c r="D64" s="179" t="s">
        <v>214</v>
      </c>
      <c r="E64" s="180"/>
      <c r="F64" s="180"/>
      <c r="G64" s="180"/>
      <c r="H64" s="180"/>
      <c r="I64" s="180"/>
      <c r="J64" s="181">
        <f>J127</f>
        <v>0</v>
      </c>
      <c r="K64" s="123"/>
      <c r="L64" s="182"/>
      <c r="S64" s="10"/>
      <c r="T64" s="10"/>
      <c r="U64" s="10"/>
      <c r="V64" s="10"/>
      <c r="W64" s="10"/>
      <c r="X64" s="10"/>
      <c r="Y64" s="10"/>
      <c r="Z64" s="10"/>
      <c r="AA64" s="10"/>
      <c r="AB64" s="10"/>
      <c r="AC64" s="10"/>
      <c r="AD64" s="10"/>
      <c r="AE64" s="10"/>
    </row>
    <row r="65" s="2" customFormat="1" ht="21.84" customHeight="1">
      <c r="A65" s="36"/>
      <c r="B65" s="37"/>
      <c r="C65" s="38"/>
      <c r="D65" s="38"/>
      <c r="E65" s="38"/>
      <c r="F65" s="38"/>
      <c r="G65" s="38"/>
      <c r="H65" s="38"/>
      <c r="I65" s="38"/>
      <c r="J65" s="38"/>
      <c r="K65" s="38"/>
      <c r="L65" s="142"/>
      <c r="S65" s="36"/>
      <c r="T65" s="36"/>
      <c r="U65" s="36"/>
      <c r="V65" s="36"/>
      <c r="W65" s="36"/>
      <c r="X65" s="36"/>
      <c r="Y65" s="36"/>
      <c r="Z65" s="36"/>
      <c r="AA65" s="36"/>
      <c r="AB65" s="36"/>
      <c r="AC65" s="36"/>
      <c r="AD65" s="36"/>
      <c r="AE65" s="36"/>
    </row>
    <row r="66" s="2" customFormat="1" ht="6.96" customHeight="1">
      <c r="A66" s="36"/>
      <c r="B66" s="57"/>
      <c r="C66" s="58"/>
      <c r="D66" s="58"/>
      <c r="E66" s="58"/>
      <c r="F66" s="58"/>
      <c r="G66" s="58"/>
      <c r="H66" s="58"/>
      <c r="I66" s="58"/>
      <c r="J66" s="58"/>
      <c r="K66" s="58"/>
      <c r="L66" s="142"/>
      <c r="S66" s="36"/>
      <c r="T66" s="36"/>
      <c r="U66" s="36"/>
      <c r="V66" s="36"/>
      <c r="W66" s="36"/>
      <c r="X66" s="36"/>
      <c r="Y66" s="36"/>
      <c r="Z66" s="36"/>
      <c r="AA66" s="36"/>
      <c r="AB66" s="36"/>
      <c r="AC66" s="36"/>
      <c r="AD66" s="36"/>
      <c r="AE66" s="36"/>
    </row>
    <row r="70" s="2" customFormat="1" ht="6.96" customHeight="1">
      <c r="A70" s="36"/>
      <c r="B70" s="59"/>
      <c r="C70" s="60"/>
      <c r="D70" s="60"/>
      <c r="E70" s="60"/>
      <c r="F70" s="60"/>
      <c r="G70" s="60"/>
      <c r="H70" s="60"/>
      <c r="I70" s="60"/>
      <c r="J70" s="60"/>
      <c r="K70" s="60"/>
      <c r="L70" s="142"/>
      <c r="S70" s="36"/>
      <c r="T70" s="36"/>
      <c r="U70" s="36"/>
      <c r="V70" s="36"/>
      <c r="W70" s="36"/>
      <c r="X70" s="36"/>
      <c r="Y70" s="36"/>
      <c r="Z70" s="36"/>
      <c r="AA70" s="36"/>
      <c r="AB70" s="36"/>
      <c r="AC70" s="36"/>
      <c r="AD70" s="36"/>
      <c r="AE70" s="36"/>
    </row>
    <row r="71" s="2" customFormat="1" ht="24.96" customHeight="1">
      <c r="A71" s="36"/>
      <c r="B71" s="37"/>
      <c r="C71" s="21" t="s">
        <v>217</v>
      </c>
      <c r="D71" s="38"/>
      <c r="E71" s="38"/>
      <c r="F71" s="38"/>
      <c r="G71" s="38"/>
      <c r="H71" s="38"/>
      <c r="I71" s="38"/>
      <c r="J71" s="38"/>
      <c r="K71" s="38"/>
      <c r="L71" s="14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12" customHeight="1">
      <c r="A73" s="36"/>
      <c r="B73" s="37"/>
      <c r="C73" s="30" t="s">
        <v>16</v>
      </c>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16.5" customHeight="1">
      <c r="A74" s="36"/>
      <c r="B74" s="37"/>
      <c r="C74" s="38"/>
      <c r="D74" s="38"/>
      <c r="E74" s="167" t="str">
        <f>E7</f>
        <v>Školní sklad FLD, trafostanice</v>
      </c>
      <c r="F74" s="30"/>
      <c r="G74" s="30"/>
      <c r="H74" s="30"/>
      <c r="I74" s="38"/>
      <c r="J74" s="38"/>
      <c r="K74" s="38"/>
      <c r="L74" s="142"/>
      <c r="S74" s="36"/>
      <c r="T74" s="36"/>
      <c r="U74" s="36"/>
      <c r="V74" s="36"/>
      <c r="W74" s="36"/>
      <c r="X74" s="36"/>
      <c r="Y74" s="36"/>
      <c r="Z74" s="36"/>
      <c r="AA74" s="36"/>
      <c r="AB74" s="36"/>
      <c r="AC74" s="36"/>
      <c r="AD74" s="36"/>
      <c r="AE74" s="36"/>
    </row>
    <row r="75" s="2" customFormat="1" ht="12" customHeight="1">
      <c r="A75" s="36"/>
      <c r="B75" s="37"/>
      <c r="C75" s="30" t="s">
        <v>201</v>
      </c>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6.5" customHeight="1">
      <c r="A76" s="36"/>
      <c r="B76" s="37"/>
      <c r="C76" s="38"/>
      <c r="D76" s="38"/>
      <c r="E76" s="67" t="str">
        <f>E9</f>
        <v xml:space="preserve">2020-076-04 - SO-04 - vsakovací objekt    </v>
      </c>
      <c r="F76" s="38"/>
      <c r="G76" s="38"/>
      <c r="H76" s="38"/>
      <c r="I76" s="38"/>
      <c r="J76" s="38"/>
      <c r="K76" s="38"/>
      <c r="L76" s="142"/>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2" customHeight="1">
      <c r="A78" s="36"/>
      <c r="B78" s="37"/>
      <c r="C78" s="30" t="s">
        <v>21</v>
      </c>
      <c r="D78" s="38"/>
      <c r="E78" s="38"/>
      <c r="F78" s="25" t="str">
        <f>F12</f>
        <v>Kamýcká 1176, Praha 6</v>
      </c>
      <c r="G78" s="38"/>
      <c r="H78" s="38"/>
      <c r="I78" s="30" t="s">
        <v>23</v>
      </c>
      <c r="J78" s="70" t="str">
        <f>IF(J12="","",J12)</f>
        <v>16. 10. 2020</v>
      </c>
      <c r="K78" s="38"/>
      <c r="L78" s="142"/>
      <c r="S78" s="36"/>
      <c r="T78" s="36"/>
      <c r="U78" s="36"/>
      <c r="V78" s="36"/>
      <c r="W78" s="36"/>
      <c r="X78" s="36"/>
      <c r="Y78" s="36"/>
      <c r="Z78" s="36"/>
      <c r="AA78" s="36"/>
      <c r="AB78" s="36"/>
      <c r="AC78" s="36"/>
      <c r="AD78" s="36"/>
      <c r="AE78" s="36"/>
    </row>
    <row r="79" s="2" customFormat="1" ht="6.96" customHeight="1">
      <c r="A79" s="36"/>
      <c r="B79" s="37"/>
      <c r="C79" s="38"/>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40.05" customHeight="1">
      <c r="A80" s="36"/>
      <c r="B80" s="37"/>
      <c r="C80" s="30" t="s">
        <v>25</v>
      </c>
      <c r="D80" s="38"/>
      <c r="E80" s="38"/>
      <c r="F80" s="25" t="str">
        <f>E15</f>
        <v>ČZU v Praze, Kamýcká 1176, Praha 6</v>
      </c>
      <c r="G80" s="38"/>
      <c r="H80" s="38"/>
      <c r="I80" s="30" t="s">
        <v>31</v>
      </c>
      <c r="J80" s="34" t="str">
        <f>E21</f>
        <v>Ing. Vladimír Čapka, Gerstnerova 5/658, Praha 7</v>
      </c>
      <c r="K80" s="38"/>
      <c r="L80" s="142"/>
      <c r="S80" s="36"/>
      <c r="T80" s="36"/>
      <c r="U80" s="36"/>
      <c r="V80" s="36"/>
      <c r="W80" s="36"/>
      <c r="X80" s="36"/>
      <c r="Y80" s="36"/>
      <c r="Z80" s="36"/>
      <c r="AA80" s="36"/>
      <c r="AB80" s="36"/>
      <c r="AC80" s="36"/>
      <c r="AD80" s="36"/>
      <c r="AE80" s="36"/>
    </row>
    <row r="81" s="2" customFormat="1" ht="25.65" customHeight="1">
      <c r="A81" s="36"/>
      <c r="B81" s="37"/>
      <c r="C81" s="30" t="s">
        <v>29</v>
      </c>
      <c r="D81" s="38"/>
      <c r="E81" s="38"/>
      <c r="F81" s="25" t="str">
        <f>IF(E18="","",E18)</f>
        <v>Vyplň údaj</v>
      </c>
      <c r="G81" s="38"/>
      <c r="H81" s="38"/>
      <c r="I81" s="30" t="s">
        <v>34</v>
      </c>
      <c r="J81" s="34" t="str">
        <f>E24</f>
        <v>Ing. Dana Mlejnková</v>
      </c>
      <c r="K81" s="38"/>
      <c r="L81" s="142"/>
      <c r="S81" s="36"/>
      <c r="T81" s="36"/>
      <c r="U81" s="36"/>
      <c r="V81" s="36"/>
      <c r="W81" s="36"/>
      <c r="X81" s="36"/>
      <c r="Y81" s="36"/>
      <c r="Z81" s="36"/>
      <c r="AA81" s="36"/>
      <c r="AB81" s="36"/>
      <c r="AC81" s="36"/>
      <c r="AD81" s="36"/>
      <c r="AE81" s="36"/>
    </row>
    <row r="82" s="2" customFormat="1" ht="10.32"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11" customFormat="1" ht="29.28" customHeight="1">
      <c r="A83" s="183"/>
      <c r="B83" s="184"/>
      <c r="C83" s="185" t="s">
        <v>218</v>
      </c>
      <c r="D83" s="186" t="s">
        <v>57</v>
      </c>
      <c r="E83" s="186" t="s">
        <v>53</v>
      </c>
      <c r="F83" s="186" t="s">
        <v>54</v>
      </c>
      <c r="G83" s="186" t="s">
        <v>219</v>
      </c>
      <c r="H83" s="186" t="s">
        <v>220</v>
      </c>
      <c r="I83" s="186" t="s">
        <v>221</v>
      </c>
      <c r="J83" s="186" t="s">
        <v>208</v>
      </c>
      <c r="K83" s="187" t="s">
        <v>222</v>
      </c>
      <c r="L83" s="188"/>
      <c r="M83" s="90" t="s">
        <v>19</v>
      </c>
      <c r="N83" s="91" t="s">
        <v>42</v>
      </c>
      <c r="O83" s="91" t="s">
        <v>223</v>
      </c>
      <c r="P83" s="91" t="s">
        <v>224</v>
      </c>
      <c r="Q83" s="91" t="s">
        <v>225</v>
      </c>
      <c r="R83" s="91" t="s">
        <v>226</v>
      </c>
      <c r="S83" s="91" t="s">
        <v>227</v>
      </c>
      <c r="T83" s="92" t="s">
        <v>228</v>
      </c>
      <c r="U83" s="183"/>
      <c r="V83" s="183"/>
      <c r="W83" s="183"/>
      <c r="X83" s="183"/>
      <c r="Y83" s="183"/>
      <c r="Z83" s="183"/>
      <c r="AA83" s="183"/>
      <c r="AB83" s="183"/>
      <c r="AC83" s="183"/>
      <c r="AD83" s="183"/>
      <c r="AE83" s="183"/>
    </row>
    <row r="84" s="2" customFormat="1" ht="22.8" customHeight="1">
      <c r="A84" s="36"/>
      <c r="B84" s="37"/>
      <c r="C84" s="97" t="s">
        <v>229</v>
      </c>
      <c r="D84" s="38"/>
      <c r="E84" s="38"/>
      <c r="F84" s="38"/>
      <c r="G84" s="38"/>
      <c r="H84" s="38"/>
      <c r="I84" s="38"/>
      <c r="J84" s="189">
        <f>BK84</f>
        <v>0</v>
      </c>
      <c r="K84" s="38"/>
      <c r="L84" s="42"/>
      <c r="M84" s="93"/>
      <c r="N84" s="190"/>
      <c r="O84" s="94"/>
      <c r="P84" s="191">
        <f>P85</f>
        <v>0</v>
      </c>
      <c r="Q84" s="94"/>
      <c r="R84" s="191">
        <f>R85</f>
        <v>112.02861205456</v>
      </c>
      <c r="S84" s="94"/>
      <c r="T84" s="192">
        <f>T85</f>
        <v>0</v>
      </c>
      <c r="U84" s="36"/>
      <c r="V84" s="36"/>
      <c r="W84" s="36"/>
      <c r="X84" s="36"/>
      <c r="Y84" s="36"/>
      <c r="Z84" s="36"/>
      <c r="AA84" s="36"/>
      <c r="AB84" s="36"/>
      <c r="AC84" s="36"/>
      <c r="AD84" s="36"/>
      <c r="AE84" s="36"/>
      <c r="AT84" s="15" t="s">
        <v>71</v>
      </c>
      <c r="AU84" s="15" t="s">
        <v>209</v>
      </c>
      <c r="BK84" s="193">
        <f>BK85</f>
        <v>0</v>
      </c>
    </row>
    <row r="85" s="12" customFormat="1" ht="25.92" customHeight="1">
      <c r="A85" s="12"/>
      <c r="B85" s="194"/>
      <c r="C85" s="195"/>
      <c r="D85" s="196" t="s">
        <v>71</v>
      </c>
      <c r="E85" s="197" t="s">
        <v>230</v>
      </c>
      <c r="F85" s="197" t="s">
        <v>577</v>
      </c>
      <c r="G85" s="195"/>
      <c r="H85" s="195"/>
      <c r="I85" s="198"/>
      <c r="J85" s="199">
        <f>BK85</f>
        <v>0</v>
      </c>
      <c r="K85" s="195"/>
      <c r="L85" s="200"/>
      <c r="M85" s="201"/>
      <c r="N85" s="202"/>
      <c r="O85" s="202"/>
      <c r="P85" s="203">
        <f>P86+P112+P117+P127</f>
        <v>0</v>
      </c>
      <c r="Q85" s="202"/>
      <c r="R85" s="203">
        <f>R86+R112+R117+R127</f>
        <v>112.02861205456</v>
      </c>
      <c r="S85" s="202"/>
      <c r="T85" s="204">
        <f>T86+T112+T117+T127</f>
        <v>0</v>
      </c>
      <c r="U85" s="12"/>
      <c r="V85" s="12"/>
      <c r="W85" s="12"/>
      <c r="X85" s="12"/>
      <c r="Y85" s="12"/>
      <c r="Z85" s="12"/>
      <c r="AA85" s="12"/>
      <c r="AB85" s="12"/>
      <c r="AC85" s="12"/>
      <c r="AD85" s="12"/>
      <c r="AE85" s="12"/>
      <c r="AR85" s="205" t="s">
        <v>79</v>
      </c>
      <c r="AT85" s="206" t="s">
        <v>71</v>
      </c>
      <c r="AU85" s="206" t="s">
        <v>72</v>
      </c>
      <c r="AY85" s="205" t="s">
        <v>232</v>
      </c>
      <c r="BK85" s="207">
        <f>BK86+BK112+BK117+BK127</f>
        <v>0</v>
      </c>
    </row>
    <row r="86" s="12" customFormat="1" ht="22.8" customHeight="1">
      <c r="A86" s="12"/>
      <c r="B86" s="194"/>
      <c r="C86" s="195"/>
      <c r="D86" s="196" t="s">
        <v>71</v>
      </c>
      <c r="E86" s="208" t="s">
        <v>79</v>
      </c>
      <c r="F86" s="208" t="s">
        <v>233</v>
      </c>
      <c r="G86" s="195"/>
      <c r="H86" s="195"/>
      <c r="I86" s="198"/>
      <c r="J86" s="209">
        <f>BK86</f>
        <v>0</v>
      </c>
      <c r="K86" s="195"/>
      <c r="L86" s="200"/>
      <c r="M86" s="201"/>
      <c r="N86" s="202"/>
      <c r="O86" s="202"/>
      <c r="P86" s="203">
        <f>SUM(P87:P111)</f>
        <v>0</v>
      </c>
      <c r="Q86" s="202"/>
      <c r="R86" s="203">
        <f>SUM(R87:R111)</f>
        <v>103.06120844655999</v>
      </c>
      <c r="S86" s="202"/>
      <c r="T86" s="204">
        <f>SUM(T87:T111)</f>
        <v>0</v>
      </c>
      <c r="U86" s="12"/>
      <c r="V86" s="12"/>
      <c r="W86" s="12"/>
      <c r="X86" s="12"/>
      <c r="Y86" s="12"/>
      <c r="Z86" s="12"/>
      <c r="AA86" s="12"/>
      <c r="AB86" s="12"/>
      <c r="AC86" s="12"/>
      <c r="AD86" s="12"/>
      <c r="AE86" s="12"/>
      <c r="AR86" s="205" t="s">
        <v>79</v>
      </c>
      <c r="AT86" s="206" t="s">
        <v>71</v>
      </c>
      <c r="AU86" s="206" t="s">
        <v>79</v>
      </c>
      <c r="AY86" s="205" t="s">
        <v>232</v>
      </c>
      <c r="BK86" s="207">
        <f>SUM(BK87:BK111)</f>
        <v>0</v>
      </c>
    </row>
    <row r="87" s="2" customFormat="1" ht="14.4" customHeight="1">
      <c r="A87" s="36"/>
      <c r="B87" s="37"/>
      <c r="C87" s="210" t="s">
        <v>79</v>
      </c>
      <c r="D87" s="210" t="s">
        <v>234</v>
      </c>
      <c r="E87" s="211" t="s">
        <v>1943</v>
      </c>
      <c r="F87" s="212" t="s">
        <v>1944</v>
      </c>
      <c r="G87" s="213" t="s">
        <v>237</v>
      </c>
      <c r="H87" s="214">
        <v>15.67</v>
      </c>
      <c r="I87" s="215"/>
      <c r="J87" s="216">
        <f>ROUND(I87*H87,2)</f>
        <v>0</v>
      </c>
      <c r="K87" s="212" t="s">
        <v>238</v>
      </c>
      <c r="L87" s="42"/>
      <c r="M87" s="217" t="s">
        <v>19</v>
      </c>
      <c r="N87" s="218" t="s">
        <v>43</v>
      </c>
      <c r="O87" s="82"/>
      <c r="P87" s="219">
        <f>O87*H87</f>
        <v>0</v>
      </c>
      <c r="Q87" s="219">
        <v>0</v>
      </c>
      <c r="R87" s="219">
        <f>Q87*H87</f>
        <v>0</v>
      </c>
      <c r="S87" s="219">
        <v>0</v>
      </c>
      <c r="T87" s="220">
        <f>S87*H87</f>
        <v>0</v>
      </c>
      <c r="U87" s="36"/>
      <c r="V87" s="36"/>
      <c r="W87" s="36"/>
      <c r="X87" s="36"/>
      <c r="Y87" s="36"/>
      <c r="Z87" s="36"/>
      <c r="AA87" s="36"/>
      <c r="AB87" s="36"/>
      <c r="AC87" s="36"/>
      <c r="AD87" s="36"/>
      <c r="AE87" s="36"/>
      <c r="AR87" s="221" t="s">
        <v>239</v>
      </c>
      <c r="AT87" s="221" t="s">
        <v>234</v>
      </c>
      <c r="AU87" s="221" t="s">
        <v>81</v>
      </c>
      <c r="AY87" s="15" t="s">
        <v>232</v>
      </c>
      <c r="BE87" s="222">
        <f>IF(N87="základní",J87,0)</f>
        <v>0</v>
      </c>
      <c r="BF87" s="222">
        <f>IF(N87="snížená",J87,0)</f>
        <v>0</v>
      </c>
      <c r="BG87" s="222">
        <f>IF(N87="zákl. přenesená",J87,0)</f>
        <v>0</v>
      </c>
      <c r="BH87" s="222">
        <f>IF(N87="sníž. přenesená",J87,0)</f>
        <v>0</v>
      </c>
      <c r="BI87" s="222">
        <f>IF(N87="nulová",J87,0)</f>
        <v>0</v>
      </c>
      <c r="BJ87" s="15" t="s">
        <v>79</v>
      </c>
      <c r="BK87" s="222">
        <f>ROUND(I87*H87,2)</f>
        <v>0</v>
      </c>
      <c r="BL87" s="15" t="s">
        <v>239</v>
      </c>
      <c r="BM87" s="221" t="s">
        <v>1945</v>
      </c>
    </row>
    <row r="88" s="2" customFormat="1" ht="24.15" customHeight="1">
      <c r="A88" s="36"/>
      <c r="B88" s="37"/>
      <c r="C88" s="210" t="s">
        <v>81</v>
      </c>
      <c r="D88" s="210" t="s">
        <v>234</v>
      </c>
      <c r="E88" s="211" t="s">
        <v>1769</v>
      </c>
      <c r="F88" s="212" t="s">
        <v>1770</v>
      </c>
      <c r="G88" s="213" t="s">
        <v>243</v>
      </c>
      <c r="H88" s="214">
        <v>8.2170000000000005</v>
      </c>
      <c r="I88" s="215"/>
      <c r="J88" s="216">
        <f>ROUND(I88*H88,2)</f>
        <v>0</v>
      </c>
      <c r="K88" s="212" t="s">
        <v>238</v>
      </c>
      <c r="L88" s="42"/>
      <c r="M88" s="217" t="s">
        <v>19</v>
      </c>
      <c r="N88" s="218" t="s">
        <v>43</v>
      </c>
      <c r="O88" s="82"/>
      <c r="P88" s="219">
        <f>O88*H88</f>
        <v>0</v>
      </c>
      <c r="Q88" s="219">
        <v>0</v>
      </c>
      <c r="R88" s="219">
        <f>Q88*H88</f>
        <v>0</v>
      </c>
      <c r="S88" s="219">
        <v>0</v>
      </c>
      <c r="T88" s="220">
        <f>S88*H88</f>
        <v>0</v>
      </c>
      <c r="U88" s="36"/>
      <c r="V88" s="36"/>
      <c r="W88" s="36"/>
      <c r="X88" s="36"/>
      <c r="Y88" s="36"/>
      <c r="Z88" s="36"/>
      <c r="AA88" s="36"/>
      <c r="AB88" s="36"/>
      <c r="AC88" s="36"/>
      <c r="AD88" s="36"/>
      <c r="AE88" s="36"/>
      <c r="AR88" s="221" t="s">
        <v>239</v>
      </c>
      <c r="AT88" s="221" t="s">
        <v>234</v>
      </c>
      <c r="AU88" s="221" t="s">
        <v>81</v>
      </c>
      <c r="AY88" s="15" t="s">
        <v>232</v>
      </c>
      <c r="BE88" s="222">
        <f>IF(N88="základní",J88,0)</f>
        <v>0</v>
      </c>
      <c r="BF88" s="222">
        <f>IF(N88="snížená",J88,0)</f>
        <v>0</v>
      </c>
      <c r="BG88" s="222">
        <f>IF(N88="zákl. přenesená",J88,0)</f>
        <v>0</v>
      </c>
      <c r="BH88" s="222">
        <f>IF(N88="sníž. přenesená",J88,0)</f>
        <v>0</v>
      </c>
      <c r="BI88" s="222">
        <f>IF(N88="nulová",J88,0)</f>
        <v>0</v>
      </c>
      <c r="BJ88" s="15" t="s">
        <v>79</v>
      </c>
      <c r="BK88" s="222">
        <f>ROUND(I88*H88,2)</f>
        <v>0</v>
      </c>
      <c r="BL88" s="15" t="s">
        <v>239</v>
      </c>
      <c r="BM88" s="221" t="s">
        <v>1946</v>
      </c>
    </row>
    <row r="89" s="2" customFormat="1" ht="24.15" customHeight="1">
      <c r="A89" s="36"/>
      <c r="B89" s="37"/>
      <c r="C89" s="210" t="s">
        <v>245</v>
      </c>
      <c r="D89" s="210" t="s">
        <v>234</v>
      </c>
      <c r="E89" s="211" t="s">
        <v>1947</v>
      </c>
      <c r="F89" s="212" t="s">
        <v>1948</v>
      </c>
      <c r="G89" s="213" t="s">
        <v>243</v>
      </c>
      <c r="H89" s="214">
        <v>8.2170000000000005</v>
      </c>
      <c r="I89" s="215"/>
      <c r="J89" s="216">
        <f>ROUND(I89*H89,2)</f>
        <v>0</v>
      </c>
      <c r="K89" s="212" t="s">
        <v>238</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239</v>
      </c>
      <c r="AT89" s="221" t="s">
        <v>234</v>
      </c>
      <c r="AU89" s="221" t="s">
        <v>81</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239</v>
      </c>
      <c r="BM89" s="221" t="s">
        <v>1949</v>
      </c>
    </row>
    <row r="90" s="2" customFormat="1" ht="24.15" customHeight="1">
      <c r="A90" s="36"/>
      <c r="B90" s="37"/>
      <c r="C90" s="210" t="s">
        <v>239</v>
      </c>
      <c r="D90" s="210" t="s">
        <v>234</v>
      </c>
      <c r="E90" s="211" t="s">
        <v>1950</v>
      </c>
      <c r="F90" s="212" t="s">
        <v>1951</v>
      </c>
      <c r="G90" s="213" t="s">
        <v>243</v>
      </c>
      <c r="H90" s="214">
        <v>12</v>
      </c>
      <c r="I90" s="215"/>
      <c r="J90" s="216">
        <f>ROUND(I90*H90,2)</f>
        <v>0</v>
      </c>
      <c r="K90" s="212" t="s">
        <v>238</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239</v>
      </c>
      <c r="AT90" s="221" t="s">
        <v>234</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239</v>
      </c>
      <c r="BM90" s="221" t="s">
        <v>1952</v>
      </c>
    </row>
    <row r="91" s="2" customFormat="1" ht="24.15" customHeight="1">
      <c r="A91" s="36"/>
      <c r="B91" s="37"/>
      <c r="C91" s="210" t="s">
        <v>252</v>
      </c>
      <c r="D91" s="210" t="s">
        <v>234</v>
      </c>
      <c r="E91" s="211" t="s">
        <v>1953</v>
      </c>
      <c r="F91" s="212" t="s">
        <v>1954</v>
      </c>
      <c r="G91" s="213" t="s">
        <v>243</v>
      </c>
      <c r="H91" s="214">
        <v>12</v>
      </c>
      <c r="I91" s="215"/>
      <c r="J91" s="216">
        <f>ROUND(I91*H91,2)</f>
        <v>0</v>
      </c>
      <c r="K91" s="212" t="s">
        <v>238</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239</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239</v>
      </c>
      <c r="BM91" s="221" t="s">
        <v>1955</v>
      </c>
    </row>
    <row r="92" s="2" customFormat="1" ht="14.4" customHeight="1">
      <c r="A92" s="36"/>
      <c r="B92" s="37"/>
      <c r="C92" s="210" t="s">
        <v>256</v>
      </c>
      <c r="D92" s="210" t="s">
        <v>234</v>
      </c>
      <c r="E92" s="211" t="s">
        <v>1956</v>
      </c>
      <c r="F92" s="212" t="s">
        <v>1957</v>
      </c>
      <c r="G92" s="213" t="s">
        <v>237</v>
      </c>
      <c r="H92" s="214">
        <v>32.308</v>
      </c>
      <c r="I92" s="215"/>
      <c r="J92" s="216">
        <f>ROUND(I92*H92,2)</f>
        <v>0</v>
      </c>
      <c r="K92" s="212" t="s">
        <v>238</v>
      </c>
      <c r="L92" s="42"/>
      <c r="M92" s="217" t="s">
        <v>19</v>
      </c>
      <c r="N92" s="218" t="s">
        <v>43</v>
      </c>
      <c r="O92" s="82"/>
      <c r="P92" s="219">
        <f>O92*H92</f>
        <v>0</v>
      </c>
      <c r="Q92" s="219">
        <v>0.00085132000000000003</v>
      </c>
      <c r="R92" s="219">
        <f>Q92*H92</f>
        <v>0.02750444656</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1958</v>
      </c>
    </row>
    <row r="93" s="2" customFormat="1" ht="24.15" customHeight="1">
      <c r="A93" s="36"/>
      <c r="B93" s="37"/>
      <c r="C93" s="210" t="s">
        <v>260</v>
      </c>
      <c r="D93" s="210" t="s">
        <v>234</v>
      </c>
      <c r="E93" s="211" t="s">
        <v>1959</v>
      </c>
      <c r="F93" s="212" t="s">
        <v>1960</v>
      </c>
      <c r="G93" s="213" t="s">
        <v>237</v>
      </c>
      <c r="H93" s="214">
        <v>32.308</v>
      </c>
      <c r="I93" s="215"/>
      <c r="J93" s="216">
        <f>ROUND(I93*H93,2)</f>
        <v>0</v>
      </c>
      <c r="K93" s="212" t="s">
        <v>238</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1961</v>
      </c>
    </row>
    <row r="94" s="2" customFormat="1" ht="14.4" customHeight="1">
      <c r="A94" s="36"/>
      <c r="B94" s="37"/>
      <c r="C94" s="210" t="s">
        <v>264</v>
      </c>
      <c r="D94" s="210" t="s">
        <v>234</v>
      </c>
      <c r="E94" s="211" t="s">
        <v>1962</v>
      </c>
      <c r="F94" s="212" t="s">
        <v>1963</v>
      </c>
      <c r="G94" s="213" t="s">
        <v>237</v>
      </c>
      <c r="H94" s="214">
        <v>38.399999999999999</v>
      </c>
      <c r="I94" s="215"/>
      <c r="J94" s="216">
        <f>ROUND(I94*H94,2)</f>
        <v>0</v>
      </c>
      <c r="K94" s="212" t="s">
        <v>238</v>
      </c>
      <c r="L94" s="42"/>
      <c r="M94" s="217" t="s">
        <v>19</v>
      </c>
      <c r="N94" s="218" t="s">
        <v>43</v>
      </c>
      <c r="O94" s="82"/>
      <c r="P94" s="219">
        <f>O94*H94</f>
        <v>0</v>
      </c>
      <c r="Q94" s="219">
        <v>0.011684999999999999</v>
      </c>
      <c r="R94" s="219">
        <f>Q94*H94</f>
        <v>0.44870399999999994</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1964</v>
      </c>
    </row>
    <row r="95" s="2" customFormat="1" ht="14.4" customHeight="1">
      <c r="A95" s="36"/>
      <c r="B95" s="37"/>
      <c r="C95" s="210" t="s">
        <v>268</v>
      </c>
      <c r="D95" s="210" t="s">
        <v>234</v>
      </c>
      <c r="E95" s="211" t="s">
        <v>1965</v>
      </c>
      <c r="F95" s="212" t="s">
        <v>1966</v>
      </c>
      <c r="G95" s="213" t="s">
        <v>237</v>
      </c>
      <c r="H95" s="214">
        <v>38.399999999999999</v>
      </c>
      <c r="I95" s="215"/>
      <c r="J95" s="216">
        <f>ROUND(I95*H95,2)</f>
        <v>0</v>
      </c>
      <c r="K95" s="212" t="s">
        <v>238</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1967</v>
      </c>
    </row>
    <row r="96" s="2" customFormat="1" ht="37.8" customHeight="1">
      <c r="A96" s="36"/>
      <c r="B96" s="37"/>
      <c r="C96" s="210" t="s">
        <v>272</v>
      </c>
      <c r="D96" s="210" t="s">
        <v>234</v>
      </c>
      <c r="E96" s="211" t="s">
        <v>1968</v>
      </c>
      <c r="F96" s="212" t="s">
        <v>1969</v>
      </c>
      <c r="G96" s="213" t="s">
        <v>243</v>
      </c>
      <c r="H96" s="214">
        <v>16.433</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1970</v>
      </c>
    </row>
    <row r="97" s="2" customFormat="1" ht="37.8" customHeight="1">
      <c r="A97" s="36"/>
      <c r="B97" s="37"/>
      <c r="C97" s="210" t="s">
        <v>276</v>
      </c>
      <c r="D97" s="210" t="s">
        <v>234</v>
      </c>
      <c r="E97" s="211" t="s">
        <v>273</v>
      </c>
      <c r="F97" s="212" t="s">
        <v>274</v>
      </c>
      <c r="G97" s="213" t="s">
        <v>243</v>
      </c>
      <c r="H97" s="214">
        <v>57.728999999999999</v>
      </c>
      <c r="I97" s="215"/>
      <c r="J97" s="216">
        <f>ROUND(I97*H97,2)</f>
        <v>0</v>
      </c>
      <c r="K97" s="212" t="s">
        <v>238</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1971</v>
      </c>
    </row>
    <row r="98" s="2" customFormat="1" ht="14.4" customHeight="1">
      <c r="A98" s="36"/>
      <c r="B98" s="37"/>
      <c r="C98" s="210" t="s">
        <v>280</v>
      </c>
      <c r="D98" s="210" t="s">
        <v>234</v>
      </c>
      <c r="E98" s="211" t="s">
        <v>1972</v>
      </c>
      <c r="F98" s="212" t="s">
        <v>1973</v>
      </c>
      <c r="G98" s="213" t="s">
        <v>542</v>
      </c>
      <c r="H98" s="214">
        <v>18.199999999999999</v>
      </c>
      <c r="I98" s="215"/>
      <c r="J98" s="216">
        <f>ROUND(I98*H98,2)</f>
        <v>0</v>
      </c>
      <c r="K98" s="212" t="s">
        <v>19</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1974</v>
      </c>
    </row>
    <row r="99" s="2" customFormat="1" ht="14.4" customHeight="1">
      <c r="A99" s="36"/>
      <c r="B99" s="37"/>
      <c r="C99" s="223" t="s">
        <v>284</v>
      </c>
      <c r="D99" s="223" t="s">
        <v>302</v>
      </c>
      <c r="E99" s="224" t="s">
        <v>1975</v>
      </c>
      <c r="F99" s="225" t="s">
        <v>1976</v>
      </c>
      <c r="G99" s="226" t="s">
        <v>580</v>
      </c>
      <c r="H99" s="227">
        <v>60</v>
      </c>
      <c r="I99" s="228"/>
      <c r="J99" s="229">
        <f>ROUND(I99*H99,2)</f>
        <v>0</v>
      </c>
      <c r="K99" s="225" t="s">
        <v>19</v>
      </c>
      <c r="L99" s="230"/>
      <c r="M99" s="231" t="s">
        <v>19</v>
      </c>
      <c r="N99" s="232"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264</v>
      </c>
      <c r="AT99" s="221" t="s">
        <v>302</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1977</v>
      </c>
    </row>
    <row r="100" s="2" customFormat="1" ht="14.4" customHeight="1">
      <c r="A100" s="36"/>
      <c r="B100" s="37"/>
      <c r="C100" s="223" t="s">
        <v>289</v>
      </c>
      <c r="D100" s="223" t="s">
        <v>302</v>
      </c>
      <c r="E100" s="224" t="s">
        <v>1978</v>
      </c>
      <c r="F100" s="225" t="s">
        <v>1979</v>
      </c>
      <c r="G100" s="226" t="s">
        <v>580</v>
      </c>
      <c r="H100" s="227">
        <v>4</v>
      </c>
      <c r="I100" s="228"/>
      <c r="J100" s="229">
        <f>ROUND(I100*H100,2)</f>
        <v>0</v>
      </c>
      <c r="K100" s="225" t="s">
        <v>19</v>
      </c>
      <c r="L100" s="230"/>
      <c r="M100" s="231" t="s">
        <v>19</v>
      </c>
      <c r="N100" s="232"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264</v>
      </c>
      <c r="AT100" s="221" t="s">
        <v>302</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1980</v>
      </c>
    </row>
    <row r="101" s="2" customFormat="1" ht="14.4" customHeight="1">
      <c r="A101" s="36"/>
      <c r="B101" s="37"/>
      <c r="C101" s="223" t="s">
        <v>8</v>
      </c>
      <c r="D101" s="223" t="s">
        <v>302</v>
      </c>
      <c r="E101" s="224" t="s">
        <v>1981</v>
      </c>
      <c r="F101" s="225" t="s">
        <v>1982</v>
      </c>
      <c r="G101" s="226" t="s">
        <v>580</v>
      </c>
      <c r="H101" s="227">
        <v>2</v>
      </c>
      <c r="I101" s="228"/>
      <c r="J101" s="229">
        <f>ROUND(I101*H101,2)</f>
        <v>0</v>
      </c>
      <c r="K101" s="225" t="s">
        <v>19</v>
      </c>
      <c r="L101" s="230"/>
      <c r="M101" s="231" t="s">
        <v>19</v>
      </c>
      <c r="N101" s="232"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264</v>
      </c>
      <c r="AT101" s="221" t="s">
        <v>302</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1983</v>
      </c>
    </row>
    <row r="102" s="2" customFormat="1" ht="14.4" customHeight="1">
      <c r="A102" s="36"/>
      <c r="B102" s="37"/>
      <c r="C102" s="223" t="s">
        <v>297</v>
      </c>
      <c r="D102" s="223" t="s">
        <v>302</v>
      </c>
      <c r="E102" s="224" t="s">
        <v>1984</v>
      </c>
      <c r="F102" s="225" t="s">
        <v>1985</v>
      </c>
      <c r="G102" s="226" t="s">
        <v>580</v>
      </c>
      <c r="H102" s="227">
        <v>66</v>
      </c>
      <c r="I102" s="228"/>
      <c r="J102" s="229">
        <f>ROUND(I102*H102,2)</f>
        <v>0</v>
      </c>
      <c r="K102" s="225" t="s">
        <v>238</v>
      </c>
      <c r="L102" s="230"/>
      <c r="M102" s="231" t="s">
        <v>19</v>
      </c>
      <c r="N102" s="232" t="s">
        <v>43</v>
      </c>
      <c r="O102" s="82"/>
      <c r="P102" s="219">
        <f>O102*H102</f>
        <v>0</v>
      </c>
      <c r="Q102" s="219">
        <v>0.002</v>
      </c>
      <c r="R102" s="219">
        <f>Q102*H102</f>
        <v>0.13200000000000001</v>
      </c>
      <c r="S102" s="219">
        <v>0</v>
      </c>
      <c r="T102" s="220">
        <f>S102*H102</f>
        <v>0</v>
      </c>
      <c r="U102" s="36"/>
      <c r="V102" s="36"/>
      <c r="W102" s="36"/>
      <c r="X102" s="36"/>
      <c r="Y102" s="36"/>
      <c r="Z102" s="36"/>
      <c r="AA102" s="36"/>
      <c r="AB102" s="36"/>
      <c r="AC102" s="36"/>
      <c r="AD102" s="36"/>
      <c r="AE102" s="36"/>
      <c r="AR102" s="221" t="s">
        <v>264</v>
      </c>
      <c r="AT102" s="221" t="s">
        <v>302</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1986</v>
      </c>
    </row>
    <row r="103" s="2" customFormat="1" ht="24.15" customHeight="1">
      <c r="A103" s="36"/>
      <c r="B103" s="37"/>
      <c r="C103" s="210" t="s">
        <v>301</v>
      </c>
      <c r="D103" s="210" t="s">
        <v>234</v>
      </c>
      <c r="E103" s="211" t="s">
        <v>1029</v>
      </c>
      <c r="F103" s="212" t="s">
        <v>1030</v>
      </c>
      <c r="G103" s="213" t="s">
        <v>243</v>
      </c>
      <c r="H103" s="214">
        <v>17.295999999999999</v>
      </c>
      <c r="I103" s="215"/>
      <c r="J103" s="216">
        <f>ROUND(I103*H103,2)</f>
        <v>0</v>
      </c>
      <c r="K103" s="212" t="s">
        <v>238</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1987</v>
      </c>
    </row>
    <row r="104" s="2" customFormat="1" ht="24.15" customHeight="1">
      <c r="A104" s="36"/>
      <c r="B104" s="37"/>
      <c r="C104" s="210" t="s">
        <v>306</v>
      </c>
      <c r="D104" s="210" t="s">
        <v>234</v>
      </c>
      <c r="E104" s="211" t="s">
        <v>281</v>
      </c>
      <c r="F104" s="212" t="s">
        <v>282</v>
      </c>
      <c r="G104" s="213" t="s">
        <v>243</v>
      </c>
      <c r="H104" s="214">
        <v>57.728999999999999</v>
      </c>
      <c r="I104" s="215"/>
      <c r="J104" s="216">
        <f>ROUND(I104*H104,2)</f>
        <v>0</v>
      </c>
      <c r="K104" s="212" t="s">
        <v>238</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1988</v>
      </c>
    </row>
    <row r="105" s="2" customFormat="1" ht="24.15" customHeight="1">
      <c r="A105" s="36"/>
      <c r="B105" s="37"/>
      <c r="C105" s="210" t="s">
        <v>310</v>
      </c>
      <c r="D105" s="210" t="s">
        <v>234</v>
      </c>
      <c r="E105" s="211" t="s">
        <v>285</v>
      </c>
      <c r="F105" s="212" t="s">
        <v>286</v>
      </c>
      <c r="G105" s="213" t="s">
        <v>287</v>
      </c>
      <c r="H105" s="214">
        <v>96.406999999999996</v>
      </c>
      <c r="I105" s="215"/>
      <c r="J105" s="216">
        <f>ROUND(I105*H105,2)</f>
        <v>0</v>
      </c>
      <c r="K105" s="212" t="s">
        <v>238</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239</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239</v>
      </c>
      <c r="BM105" s="221" t="s">
        <v>1989</v>
      </c>
    </row>
    <row r="106" s="2" customFormat="1" ht="24.15" customHeight="1">
      <c r="A106" s="36"/>
      <c r="B106" s="37"/>
      <c r="C106" s="210" t="s">
        <v>314</v>
      </c>
      <c r="D106" s="210" t="s">
        <v>234</v>
      </c>
      <c r="E106" s="211" t="s">
        <v>290</v>
      </c>
      <c r="F106" s="212" t="s">
        <v>291</v>
      </c>
      <c r="G106" s="213" t="s">
        <v>243</v>
      </c>
      <c r="H106" s="214">
        <v>47.890000000000001</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239</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1990</v>
      </c>
    </row>
    <row r="107" s="2" customFormat="1" ht="14.4" customHeight="1">
      <c r="A107" s="36"/>
      <c r="B107" s="37"/>
      <c r="C107" s="223" t="s">
        <v>7</v>
      </c>
      <c r="D107" s="223" t="s">
        <v>302</v>
      </c>
      <c r="E107" s="224" t="s">
        <v>1991</v>
      </c>
      <c r="F107" s="225" t="s">
        <v>1992</v>
      </c>
      <c r="G107" s="226" t="s">
        <v>287</v>
      </c>
      <c r="H107" s="227">
        <v>98.370999999999995</v>
      </c>
      <c r="I107" s="228"/>
      <c r="J107" s="229">
        <f>ROUND(I107*H107,2)</f>
        <v>0</v>
      </c>
      <c r="K107" s="225" t="s">
        <v>238</v>
      </c>
      <c r="L107" s="230"/>
      <c r="M107" s="231" t="s">
        <v>19</v>
      </c>
      <c r="N107" s="232" t="s">
        <v>43</v>
      </c>
      <c r="O107" s="82"/>
      <c r="P107" s="219">
        <f>O107*H107</f>
        <v>0</v>
      </c>
      <c r="Q107" s="219">
        <v>1</v>
      </c>
      <c r="R107" s="219">
        <f>Q107*H107</f>
        <v>98.370999999999995</v>
      </c>
      <c r="S107" s="219">
        <v>0</v>
      </c>
      <c r="T107" s="220">
        <f>S107*H107</f>
        <v>0</v>
      </c>
      <c r="U107" s="36"/>
      <c r="V107" s="36"/>
      <c r="W107" s="36"/>
      <c r="X107" s="36"/>
      <c r="Y107" s="36"/>
      <c r="Z107" s="36"/>
      <c r="AA107" s="36"/>
      <c r="AB107" s="36"/>
      <c r="AC107" s="36"/>
      <c r="AD107" s="36"/>
      <c r="AE107" s="36"/>
      <c r="AR107" s="221" t="s">
        <v>264</v>
      </c>
      <c r="AT107" s="221" t="s">
        <v>302</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239</v>
      </c>
      <c r="BM107" s="221" t="s">
        <v>1993</v>
      </c>
    </row>
    <row r="108" s="2" customFormat="1" ht="37.8" customHeight="1">
      <c r="A108" s="36"/>
      <c r="B108" s="37"/>
      <c r="C108" s="210" t="s">
        <v>321</v>
      </c>
      <c r="D108" s="210" t="s">
        <v>234</v>
      </c>
      <c r="E108" s="211" t="s">
        <v>1439</v>
      </c>
      <c r="F108" s="212" t="s">
        <v>1440</v>
      </c>
      <c r="G108" s="213" t="s">
        <v>243</v>
      </c>
      <c r="H108" s="214">
        <v>2.0409999999999999</v>
      </c>
      <c r="I108" s="215"/>
      <c r="J108" s="216">
        <f>ROUND(I108*H108,2)</f>
        <v>0</v>
      </c>
      <c r="K108" s="212" t="s">
        <v>238</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239</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239</v>
      </c>
      <c r="BM108" s="221" t="s">
        <v>1994</v>
      </c>
    </row>
    <row r="109" s="2" customFormat="1" ht="14.4" customHeight="1">
      <c r="A109" s="36"/>
      <c r="B109" s="37"/>
      <c r="C109" s="223" t="s">
        <v>325</v>
      </c>
      <c r="D109" s="223" t="s">
        <v>302</v>
      </c>
      <c r="E109" s="224" t="s">
        <v>1995</v>
      </c>
      <c r="F109" s="225" t="s">
        <v>1996</v>
      </c>
      <c r="G109" s="226" t="s">
        <v>287</v>
      </c>
      <c r="H109" s="227">
        <v>4.0819999999999999</v>
      </c>
      <c r="I109" s="228"/>
      <c r="J109" s="229">
        <f>ROUND(I109*H109,2)</f>
        <v>0</v>
      </c>
      <c r="K109" s="225" t="s">
        <v>238</v>
      </c>
      <c r="L109" s="230"/>
      <c r="M109" s="231" t="s">
        <v>19</v>
      </c>
      <c r="N109" s="232" t="s">
        <v>43</v>
      </c>
      <c r="O109" s="82"/>
      <c r="P109" s="219">
        <f>O109*H109</f>
        <v>0</v>
      </c>
      <c r="Q109" s="219">
        <v>1</v>
      </c>
      <c r="R109" s="219">
        <f>Q109*H109</f>
        <v>4.0819999999999999</v>
      </c>
      <c r="S109" s="219">
        <v>0</v>
      </c>
      <c r="T109" s="220">
        <f>S109*H109</f>
        <v>0</v>
      </c>
      <c r="U109" s="36"/>
      <c r="V109" s="36"/>
      <c r="W109" s="36"/>
      <c r="X109" s="36"/>
      <c r="Y109" s="36"/>
      <c r="Z109" s="36"/>
      <c r="AA109" s="36"/>
      <c r="AB109" s="36"/>
      <c r="AC109" s="36"/>
      <c r="AD109" s="36"/>
      <c r="AE109" s="36"/>
      <c r="AR109" s="221" t="s">
        <v>264</v>
      </c>
      <c r="AT109" s="221" t="s">
        <v>302</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239</v>
      </c>
      <c r="BM109" s="221" t="s">
        <v>1997</v>
      </c>
    </row>
    <row r="110" s="2" customFormat="1" ht="24.15" customHeight="1">
      <c r="A110" s="36"/>
      <c r="B110" s="37"/>
      <c r="C110" s="210" t="s">
        <v>329</v>
      </c>
      <c r="D110" s="210" t="s">
        <v>234</v>
      </c>
      <c r="E110" s="211" t="s">
        <v>1038</v>
      </c>
      <c r="F110" s="212" t="s">
        <v>1039</v>
      </c>
      <c r="G110" s="213" t="s">
        <v>237</v>
      </c>
      <c r="H110" s="214">
        <v>15.67</v>
      </c>
      <c r="I110" s="215"/>
      <c r="J110" s="216">
        <f>ROUND(I110*H110,2)</f>
        <v>0</v>
      </c>
      <c r="K110" s="212" t="s">
        <v>238</v>
      </c>
      <c r="L110" s="42"/>
      <c r="M110" s="217" t="s">
        <v>19</v>
      </c>
      <c r="N110" s="218"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239</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239</v>
      </c>
      <c r="BM110" s="221" t="s">
        <v>1998</v>
      </c>
    </row>
    <row r="111" s="2" customFormat="1" ht="14.4" customHeight="1">
      <c r="A111" s="36"/>
      <c r="B111" s="37"/>
      <c r="C111" s="210" t="s">
        <v>333</v>
      </c>
      <c r="D111" s="210" t="s">
        <v>234</v>
      </c>
      <c r="E111" s="211" t="s">
        <v>1999</v>
      </c>
      <c r="F111" s="212" t="s">
        <v>2000</v>
      </c>
      <c r="G111" s="213" t="s">
        <v>2001</v>
      </c>
      <c r="H111" s="214">
        <v>1</v>
      </c>
      <c r="I111" s="215"/>
      <c r="J111" s="216">
        <f>ROUND(I111*H111,2)</f>
        <v>0</v>
      </c>
      <c r="K111" s="212" t="s">
        <v>19</v>
      </c>
      <c r="L111" s="42"/>
      <c r="M111" s="217" t="s">
        <v>19</v>
      </c>
      <c r="N111" s="218" t="s">
        <v>43</v>
      </c>
      <c r="O111" s="82"/>
      <c r="P111" s="219">
        <f>O111*H111</f>
        <v>0</v>
      </c>
      <c r="Q111" s="219">
        <v>0</v>
      </c>
      <c r="R111" s="219">
        <f>Q111*H111</f>
        <v>0</v>
      </c>
      <c r="S111" s="219">
        <v>0</v>
      </c>
      <c r="T111" s="220">
        <f>S111*H111</f>
        <v>0</v>
      </c>
      <c r="U111" s="36"/>
      <c r="V111" s="36"/>
      <c r="W111" s="36"/>
      <c r="X111" s="36"/>
      <c r="Y111" s="36"/>
      <c r="Z111" s="36"/>
      <c r="AA111" s="36"/>
      <c r="AB111" s="36"/>
      <c r="AC111" s="36"/>
      <c r="AD111" s="36"/>
      <c r="AE111" s="36"/>
      <c r="AR111" s="221" t="s">
        <v>239</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239</v>
      </c>
      <c r="BM111" s="221" t="s">
        <v>2002</v>
      </c>
    </row>
    <row r="112" s="12" customFormat="1" ht="22.8" customHeight="1">
      <c r="A112" s="12"/>
      <c r="B112" s="194"/>
      <c r="C112" s="195"/>
      <c r="D112" s="196" t="s">
        <v>71</v>
      </c>
      <c r="E112" s="208" t="s">
        <v>239</v>
      </c>
      <c r="F112" s="208" t="s">
        <v>450</v>
      </c>
      <c r="G112" s="195"/>
      <c r="H112" s="195"/>
      <c r="I112" s="198"/>
      <c r="J112" s="209">
        <f>BK112</f>
        <v>0</v>
      </c>
      <c r="K112" s="195"/>
      <c r="L112" s="200"/>
      <c r="M112" s="201"/>
      <c r="N112" s="202"/>
      <c r="O112" s="202"/>
      <c r="P112" s="203">
        <f>SUM(P113:P116)</f>
        <v>0</v>
      </c>
      <c r="Q112" s="202"/>
      <c r="R112" s="203">
        <f>SUM(R113:R116)</f>
        <v>4.8956161999999992</v>
      </c>
      <c r="S112" s="202"/>
      <c r="T112" s="204">
        <f>SUM(T113:T116)</f>
        <v>0</v>
      </c>
      <c r="U112" s="12"/>
      <c r="V112" s="12"/>
      <c r="W112" s="12"/>
      <c r="X112" s="12"/>
      <c r="Y112" s="12"/>
      <c r="Z112" s="12"/>
      <c r="AA112" s="12"/>
      <c r="AB112" s="12"/>
      <c r="AC112" s="12"/>
      <c r="AD112" s="12"/>
      <c r="AE112" s="12"/>
      <c r="AR112" s="205" t="s">
        <v>79</v>
      </c>
      <c r="AT112" s="206" t="s">
        <v>71</v>
      </c>
      <c r="AU112" s="206" t="s">
        <v>79</v>
      </c>
      <c r="AY112" s="205" t="s">
        <v>232</v>
      </c>
      <c r="BK112" s="207">
        <f>SUM(BK113:BK116)</f>
        <v>0</v>
      </c>
    </row>
    <row r="113" s="2" customFormat="1" ht="14.4" customHeight="1">
      <c r="A113" s="36"/>
      <c r="B113" s="37"/>
      <c r="C113" s="210" t="s">
        <v>337</v>
      </c>
      <c r="D113" s="210" t="s">
        <v>234</v>
      </c>
      <c r="E113" s="211" t="s">
        <v>2003</v>
      </c>
      <c r="F113" s="212" t="s">
        <v>2004</v>
      </c>
      <c r="G113" s="213" t="s">
        <v>243</v>
      </c>
      <c r="H113" s="214">
        <v>1.46</v>
      </c>
      <c r="I113" s="215"/>
      <c r="J113" s="216">
        <f>ROUND(I113*H113,2)</f>
        <v>0</v>
      </c>
      <c r="K113" s="212" t="s">
        <v>238</v>
      </c>
      <c r="L113" s="42"/>
      <c r="M113" s="217" t="s">
        <v>19</v>
      </c>
      <c r="N113" s="218" t="s">
        <v>43</v>
      </c>
      <c r="O113" s="82"/>
      <c r="P113" s="219">
        <f>O113*H113</f>
        <v>0</v>
      </c>
      <c r="Q113" s="219">
        <v>1.8907700000000001</v>
      </c>
      <c r="R113" s="219">
        <f>Q113*H113</f>
        <v>2.7605241999999999</v>
      </c>
      <c r="S113" s="219">
        <v>0</v>
      </c>
      <c r="T113" s="220">
        <f>S113*H113</f>
        <v>0</v>
      </c>
      <c r="U113" s="36"/>
      <c r="V113" s="36"/>
      <c r="W113" s="36"/>
      <c r="X113" s="36"/>
      <c r="Y113" s="36"/>
      <c r="Z113" s="36"/>
      <c r="AA113" s="36"/>
      <c r="AB113" s="36"/>
      <c r="AC113" s="36"/>
      <c r="AD113" s="36"/>
      <c r="AE113" s="36"/>
      <c r="AR113" s="221" t="s">
        <v>239</v>
      </c>
      <c r="AT113" s="221" t="s">
        <v>234</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239</v>
      </c>
      <c r="BM113" s="221" t="s">
        <v>2005</v>
      </c>
    </row>
    <row r="114" s="2" customFormat="1" ht="14.4" customHeight="1">
      <c r="A114" s="36"/>
      <c r="B114" s="37"/>
      <c r="C114" s="210" t="s">
        <v>341</v>
      </c>
      <c r="D114" s="210" t="s">
        <v>234</v>
      </c>
      <c r="E114" s="211" t="s">
        <v>2006</v>
      </c>
      <c r="F114" s="212" t="s">
        <v>2007</v>
      </c>
      <c r="G114" s="213" t="s">
        <v>580</v>
      </c>
      <c r="H114" s="214">
        <v>6</v>
      </c>
      <c r="I114" s="215"/>
      <c r="J114" s="216">
        <f>ROUND(I114*H114,2)</f>
        <v>0</v>
      </c>
      <c r="K114" s="212" t="s">
        <v>238</v>
      </c>
      <c r="L114" s="42"/>
      <c r="M114" s="217" t="s">
        <v>19</v>
      </c>
      <c r="N114" s="218" t="s">
        <v>43</v>
      </c>
      <c r="O114" s="82"/>
      <c r="P114" s="219">
        <f>O114*H114</f>
        <v>0</v>
      </c>
      <c r="Q114" s="219">
        <v>0.0066</v>
      </c>
      <c r="R114" s="219">
        <f>Q114*H114</f>
        <v>0.039599999999999996</v>
      </c>
      <c r="S114" s="219">
        <v>0</v>
      </c>
      <c r="T114" s="220">
        <f>S114*H114</f>
        <v>0</v>
      </c>
      <c r="U114" s="36"/>
      <c r="V114" s="36"/>
      <c r="W114" s="36"/>
      <c r="X114" s="36"/>
      <c r="Y114" s="36"/>
      <c r="Z114" s="36"/>
      <c r="AA114" s="36"/>
      <c r="AB114" s="36"/>
      <c r="AC114" s="36"/>
      <c r="AD114" s="36"/>
      <c r="AE114" s="36"/>
      <c r="AR114" s="221" t="s">
        <v>239</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239</v>
      </c>
      <c r="BM114" s="221" t="s">
        <v>2008</v>
      </c>
    </row>
    <row r="115" s="2" customFormat="1" ht="14.4" customHeight="1">
      <c r="A115" s="36"/>
      <c r="B115" s="37"/>
      <c r="C115" s="223" t="s">
        <v>345</v>
      </c>
      <c r="D115" s="223" t="s">
        <v>302</v>
      </c>
      <c r="E115" s="224" t="s">
        <v>2009</v>
      </c>
      <c r="F115" s="225" t="s">
        <v>2010</v>
      </c>
      <c r="G115" s="226" t="s">
        <v>580</v>
      </c>
      <c r="H115" s="227">
        <v>6</v>
      </c>
      <c r="I115" s="228"/>
      <c r="J115" s="229">
        <f>ROUND(I115*H115,2)</f>
        <v>0</v>
      </c>
      <c r="K115" s="225" t="s">
        <v>19</v>
      </c>
      <c r="L115" s="230"/>
      <c r="M115" s="231" t="s">
        <v>19</v>
      </c>
      <c r="N115" s="232"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264</v>
      </c>
      <c r="AT115" s="221" t="s">
        <v>302</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239</v>
      </c>
      <c r="BM115" s="221" t="s">
        <v>2011</v>
      </c>
    </row>
    <row r="116" s="2" customFormat="1" ht="24.15" customHeight="1">
      <c r="A116" s="36"/>
      <c r="B116" s="37"/>
      <c r="C116" s="210" t="s">
        <v>350</v>
      </c>
      <c r="D116" s="210" t="s">
        <v>234</v>
      </c>
      <c r="E116" s="211" t="s">
        <v>2012</v>
      </c>
      <c r="F116" s="212" t="s">
        <v>2013</v>
      </c>
      <c r="G116" s="213" t="s">
        <v>243</v>
      </c>
      <c r="H116" s="214">
        <v>0.93799999999999994</v>
      </c>
      <c r="I116" s="215"/>
      <c r="J116" s="216">
        <f>ROUND(I116*H116,2)</f>
        <v>0</v>
      </c>
      <c r="K116" s="212" t="s">
        <v>238</v>
      </c>
      <c r="L116" s="42"/>
      <c r="M116" s="217" t="s">
        <v>19</v>
      </c>
      <c r="N116" s="218" t="s">
        <v>43</v>
      </c>
      <c r="O116" s="82"/>
      <c r="P116" s="219">
        <f>O116*H116</f>
        <v>0</v>
      </c>
      <c r="Q116" s="219">
        <v>2.234</v>
      </c>
      <c r="R116" s="219">
        <f>Q116*H116</f>
        <v>2.0954919999999997</v>
      </c>
      <c r="S116" s="219">
        <v>0</v>
      </c>
      <c r="T116" s="220">
        <f>S116*H116</f>
        <v>0</v>
      </c>
      <c r="U116" s="36"/>
      <c r="V116" s="36"/>
      <c r="W116" s="36"/>
      <c r="X116" s="36"/>
      <c r="Y116" s="36"/>
      <c r="Z116" s="36"/>
      <c r="AA116" s="36"/>
      <c r="AB116" s="36"/>
      <c r="AC116" s="36"/>
      <c r="AD116" s="36"/>
      <c r="AE116" s="36"/>
      <c r="AR116" s="221" t="s">
        <v>239</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239</v>
      </c>
      <c r="BM116" s="221" t="s">
        <v>2014</v>
      </c>
    </row>
    <row r="117" s="12" customFormat="1" ht="22.8" customHeight="1">
      <c r="A117" s="12"/>
      <c r="B117" s="194"/>
      <c r="C117" s="195"/>
      <c r="D117" s="196" t="s">
        <v>71</v>
      </c>
      <c r="E117" s="208" t="s">
        <v>264</v>
      </c>
      <c r="F117" s="208" t="s">
        <v>1449</v>
      </c>
      <c r="G117" s="195"/>
      <c r="H117" s="195"/>
      <c r="I117" s="198"/>
      <c r="J117" s="209">
        <f>BK117</f>
        <v>0</v>
      </c>
      <c r="K117" s="195"/>
      <c r="L117" s="200"/>
      <c r="M117" s="201"/>
      <c r="N117" s="202"/>
      <c r="O117" s="202"/>
      <c r="P117" s="203">
        <f>SUM(P118:P126)</f>
        <v>0</v>
      </c>
      <c r="Q117" s="202"/>
      <c r="R117" s="203">
        <f>SUM(R118:R126)</f>
        <v>4.0717874080000005</v>
      </c>
      <c r="S117" s="202"/>
      <c r="T117" s="204">
        <f>SUM(T118:T126)</f>
        <v>0</v>
      </c>
      <c r="U117" s="12"/>
      <c r="V117" s="12"/>
      <c r="W117" s="12"/>
      <c r="X117" s="12"/>
      <c r="Y117" s="12"/>
      <c r="Z117" s="12"/>
      <c r="AA117" s="12"/>
      <c r="AB117" s="12"/>
      <c r="AC117" s="12"/>
      <c r="AD117" s="12"/>
      <c r="AE117" s="12"/>
      <c r="AR117" s="205" t="s">
        <v>79</v>
      </c>
      <c r="AT117" s="206" t="s">
        <v>71</v>
      </c>
      <c r="AU117" s="206" t="s">
        <v>79</v>
      </c>
      <c r="AY117" s="205" t="s">
        <v>232</v>
      </c>
      <c r="BK117" s="207">
        <f>SUM(BK118:BK126)</f>
        <v>0</v>
      </c>
    </row>
    <row r="118" s="2" customFormat="1" ht="24.15" customHeight="1">
      <c r="A118" s="36"/>
      <c r="B118" s="37"/>
      <c r="C118" s="210" t="s">
        <v>354</v>
      </c>
      <c r="D118" s="210" t="s">
        <v>234</v>
      </c>
      <c r="E118" s="211" t="s">
        <v>2015</v>
      </c>
      <c r="F118" s="212" t="s">
        <v>2016</v>
      </c>
      <c r="G118" s="213" t="s">
        <v>542</v>
      </c>
      <c r="H118" s="214">
        <v>4.0999999999999996</v>
      </c>
      <c r="I118" s="215"/>
      <c r="J118" s="216">
        <f>ROUND(I118*H118,2)</f>
        <v>0</v>
      </c>
      <c r="K118" s="212" t="s">
        <v>238</v>
      </c>
      <c r="L118" s="42"/>
      <c r="M118" s="217" t="s">
        <v>19</v>
      </c>
      <c r="N118" s="218" t="s">
        <v>43</v>
      </c>
      <c r="O118" s="82"/>
      <c r="P118" s="219">
        <f>O118*H118</f>
        <v>0</v>
      </c>
      <c r="Q118" s="219">
        <v>6.0000000000000002E-06</v>
      </c>
      <c r="R118" s="219">
        <f>Q118*H118</f>
        <v>2.4599999999999998E-05</v>
      </c>
      <c r="S118" s="219">
        <v>0</v>
      </c>
      <c r="T118" s="220">
        <f>S118*H118</f>
        <v>0</v>
      </c>
      <c r="U118" s="36"/>
      <c r="V118" s="36"/>
      <c r="W118" s="36"/>
      <c r="X118" s="36"/>
      <c r="Y118" s="36"/>
      <c r="Z118" s="36"/>
      <c r="AA118" s="36"/>
      <c r="AB118" s="36"/>
      <c r="AC118" s="36"/>
      <c r="AD118" s="36"/>
      <c r="AE118" s="36"/>
      <c r="AR118" s="221" t="s">
        <v>239</v>
      </c>
      <c r="AT118" s="221" t="s">
        <v>234</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239</v>
      </c>
      <c r="BM118" s="221" t="s">
        <v>2017</v>
      </c>
    </row>
    <row r="119" s="2" customFormat="1" ht="14.4" customHeight="1">
      <c r="A119" s="36"/>
      <c r="B119" s="37"/>
      <c r="C119" s="223" t="s">
        <v>358</v>
      </c>
      <c r="D119" s="223" t="s">
        <v>302</v>
      </c>
      <c r="E119" s="224" t="s">
        <v>2018</v>
      </c>
      <c r="F119" s="225" t="s">
        <v>2019</v>
      </c>
      <c r="G119" s="226" t="s">
        <v>542</v>
      </c>
      <c r="H119" s="227">
        <v>4.0999999999999996</v>
      </c>
      <c r="I119" s="228"/>
      <c r="J119" s="229">
        <f>ROUND(I119*H119,2)</f>
        <v>0</v>
      </c>
      <c r="K119" s="225" t="s">
        <v>238</v>
      </c>
      <c r="L119" s="230"/>
      <c r="M119" s="231" t="s">
        <v>19</v>
      </c>
      <c r="N119" s="232" t="s">
        <v>43</v>
      </c>
      <c r="O119" s="82"/>
      <c r="P119" s="219">
        <f>O119*H119</f>
        <v>0</v>
      </c>
      <c r="Q119" s="219">
        <v>0.00182</v>
      </c>
      <c r="R119" s="219">
        <f>Q119*H119</f>
        <v>0.007461999999999999</v>
      </c>
      <c r="S119" s="219">
        <v>0</v>
      </c>
      <c r="T119" s="220">
        <f>S119*H119</f>
        <v>0</v>
      </c>
      <c r="U119" s="36"/>
      <c r="V119" s="36"/>
      <c r="W119" s="36"/>
      <c r="X119" s="36"/>
      <c r="Y119" s="36"/>
      <c r="Z119" s="36"/>
      <c r="AA119" s="36"/>
      <c r="AB119" s="36"/>
      <c r="AC119" s="36"/>
      <c r="AD119" s="36"/>
      <c r="AE119" s="36"/>
      <c r="AR119" s="221" t="s">
        <v>264</v>
      </c>
      <c r="AT119" s="221" t="s">
        <v>302</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239</v>
      </c>
      <c r="BM119" s="221" t="s">
        <v>2020</v>
      </c>
    </row>
    <row r="120" s="2" customFormat="1" ht="14.4" customHeight="1">
      <c r="A120" s="36"/>
      <c r="B120" s="37"/>
      <c r="C120" s="210" t="s">
        <v>364</v>
      </c>
      <c r="D120" s="210" t="s">
        <v>234</v>
      </c>
      <c r="E120" s="211" t="s">
        <v>2021</v>
      </c>
      <c r="F120" s="212" t="s">
        <v>2022</v>
      </c>
      <c r="G120" s="213" t="s">
        <v>2023</v>
      </c>
      <c r="H120" s="214">
        <v>2</v>
      </c>
      <c r="I120" s="215"/>
      <c r="J120" s="216">
        <f>ROUND(I120*H120,2)</f>
        <v>0</v>
      </c>
      <c r="K120" s="212" t="s">
        <v>238</v>
      </c>
      <c r="L120" s="42"/>
      <c r="M120" s="217" t="s">
        <v>19</v>
      </c>
      <c r="N120" s="218" t="s">
        <v>43</v>
      </c>
      <c r="O120" s="82"/>
      <c r="P120" s="219">
        <f>O120*H120</f>
        <v>0</v>
      </c>
      <c r="Q120" s="219">
        <v>9.8200000000000002E-05</v>
      </c>
      <c r="R120" s="219">
        <f>Q120*H120</f>
        <v>0.0001964</v>
      </c>
      <c r="S120" s="219">
        <v>0</v>
      </c>
      <c r="T120" s="220">
        <f>S120*H120</f>
        <v>0</v>
      </c>
      <c r="U120" s="36"/>
      <c r="V120" s="36"/>
      <c r="W120" s="36"/>
      <c r="X120" s="36"/>
      <c r="Y120" s="36"/>
      <c r="Z120" s="36"/>
      <c r="AA120" s="36"/>
      <c r="AB120" s="36"/>
      <c r="AC120" s="36"/>
      <c r="AD120" s="36"/>
      <c r="AE120" s="36"/>
      <c r="AR120" s="221" t="s">
        <v>239</v>
      </c>
      <c r="AT120" s="221" t="s">
        <v>234</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239</v>
      </c>
      <c r="BM120" s="221" t="s">
        <v>2024</v>
      </c>
    </row>
    <row r="121" s="2" customFormat="1" ht="24.15" customHeight="1">
      <c r="A121" s="36"/>
      <c r="B121" s="37"/>
      <c r="C121" s="210" t="s">
        <v>372</v>
      </c>
      <c r="D121" s="210" t="s">
        <v>234</v>
      </c>
      <c r="E121" s="211" t="s">
        <v>2025</v>
      </c>
      <c r="F121" s="212" t="s">
        <v>2026</v>
      </c>
      <c r="G121" s="213" t="s">
        <v>580</v>
      </c>
      <c r="H121" s="214">
        <v>1</v>
      </c>
      <c r="I121" s="215"/>
      <c r="J121" s="216">
        <f>ROUND(I121*H121,2)</f>
        <v>0</v>
      </c>
      <c r="K121" s="212" t="s">
        <v>238</v>
      </c>
      <c r="L121" s="42"/>
      <c r="M121" s="217" t="s">
        <v>19</v>
      </c>
      <c r="N121" s="218" t="s">
        <v>43</v>
      </c>
      <c r="O121" s="82"/>
      <c r="P121" s="219">
        <f>O121*H121</f>
        <v>0</v>
      </c>
      <c r="Q121" s="219">
        <v>1.421216158</v>
      </c>
      <c r="R121" s="219">
        <f>Q121*H121</f>
        <v>1.421216158</v>
      </c>
      <c r="S121" s="219">
        <v>0</v>
      </c>
      <c r="T121" s="220">
        <f>S121*H121</f>
        <v>0</v>
      </c>
      <c r="U121" s="36"/>
      <c r="V121" s="36"/>
      <c r="W121" s="36"/>
      <c r="X121" s="36"/>
      <c r="Y121" s="36"/>
      <c r="Z121" s="36"/>
      <c r="AA121" s="36"/>
      <c r="AB121" s="36"/>
      <c r="AC121" s="36"/>
      <c r="AD121" s="36"/>
      <c r="AE121" s="36"/>
      <c r="AR121" s="221" t="s">
        <v>239</v>
      </c>
      <c r="AT121" s="221" t="s">
        <v>234</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239</v>
      </c>
      <c r="BM121" s="221" t="s">
        <v>2027</v>
      </c>
    </row>
    <row r="122" s="2" customFormat="1" ht="24.15" customHeight="1">
      <c r="A122" s="36"/>
      <c r="B122" s="37"/>
      <c r="C122" s="210" t="s">
        <v>376</v>
      </c>
      <c r="D122" s="210" t="s">
        <v>234</v>
      </c>
      <c r="E122" s="211" t="s">
        <v>2028</v>
      </c>
      <c r="F122" s="212" t="s">
        <v>2029</v>
      </c>
      <c r="G122" s="213" t="s">
        <v>580</v>
      </c>
      <c r="H122" s="214">
        <v>2</v>
      </c>
      <c r="I122" s="215"/>
      <c r="J122" s="216">
        <f>ROUND(I122*H122,2)</f>
        <v>0</v>
      </c>
      <c r="K122" s="212" t="s">
        <v>238</v>
      </c>
      <c r="L122" s="42"/>
      <c r="M122" s="217" t="s">
        <v>19</v>
      </c>
      <c r="N122" s="218" t="s">
        <v>43</v>
      </c>
      <c r="O122" s="82"/>
      <c r="P122" s="219">
        <f>O122*H122</f>
        <v>0</v>
      </c>
      <c r="Q122" s="219">
        <v>0.0117</v>
      </c>
      <c r="R122" s="219">
        <f>Q122*H122</f>
        <v>0.023400000000000001</v>
      </c>
      <c r="S122" s="219">
        <v>0</v>
      </c>
      <c r="T122" s="220">
        <f>S122*H122</f>
        <v>0</v>
      </c>
      <c r="U122" s="36"/>
      <c r="V122" s="36"/>
      <c r="W122" s="36"/>
      <c r="X122" s="36"/>
      <c r="Y122" s="36"/>
      <c r="Z122" s="36"/>
      <c r="AA122" s="36"/>
      <c r="AB122" s="36"/>
      <c r="AC122" s="36"/>
      <c r="AD122" s="36"/>
      <c r="AE122" s="36"/>
      <c r="AR122" s="221" t="s">
        <v>239</v>
      </c>
      <c r="AT122" s="221" t="s">
        <v>234</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239</v>
      </c>
      <c r="BM122" s="221" t="s">
        <v>2030</v>
      </c>
    </row>
    <row r="123" s="2" customFormat="1" ht="24.9" customHeight="1">
      <c r="A123" s="36"/>
      <c r="B123" s="37"/>
      <c r="C123" s="223" t="s">
        <v>380</v>
      </c>
      <c r="D123" s="223" t="s">
        <v>302</v>
      </c>
      <c r="E123" s="224" t="s">
        <v>2031</v>
      </c>
      <c r="F123" s="225" t="s">
        <v>2032</v>
      </c>
      <c r="G123" s="226" t="s">
        <v>580</v>
      </c>
      <c r="H123" s="227">
        <v>2</v>
      </c>
      <c r="I123" s="228"/>
      <c r="J123" s="229">
        <f>ROUND(I123*H123,2)</f>
        <v>0</v>
      </c>
      <c r="K123" s="225" t="s">
        <v>19</v>
      </c>
      <c r="L123" s="230"/>
      <c r="M123" s="231" t="s">
        <v>19</v>
      </c>
      <c r="N123" s="232" t="s">
        <v>43</v>
      </c>
      <c r="O123" s="82"/>
      <c r="P123" s="219">
        <f>O123*H123</f>
        <v>0</v>
      </c>
      <c r="Q123" s="219">
        <v>0.045999999999999999</v>
      </c>
      <c r="R123" s="219">
        <f>Q123*H123</f>
        <v>0.091999999999999998</v>
      </c>
      <c r="S123" s="219">
        <v>0</v>
      </c>
      <c r="T123" s="220">
        <f>S123*H123</f>
        <v>0</v>
      </c>
      <c r="U123" s="36"/>
      <c r="V123" s="36"/>
      <c r="W123" s="36"/>
      <c r="X123" s="36"/>
      <c r="Y123" s="36"/>
      <c r="Z123" s="36"/>
      <c r="AA123" s="36"/>
      <c r="AB123" s="36"/>
      <c r="AC123" s="36"/>
      <c r="AD123" s="36"/>
      <c r="AE123" s="36"/>
      <c r="AR123" s="221" t="s">
        <v>264</v>
      </c>
      <c r="AT123" s="221" t="s">
        <v>302</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239</v>
      </c>
      <c r="BM123" s="221" t="s">
        <v>2033</v>
      </c>
    </row>
    <row r="124" s="2" customFormat="1" ht="14.4" customHeight="1">
      <c r="A124" s="36"/>
      <c r="B124" s="37"/>
      <c r="C124" s="210" t="s">
        <v>384</v>
      </c>
      <c r="D124" s="210" t="s">
        <v>234</v>
      </c>
      <c r="E124" s="211" t="s">
        <v>2034</v>
      </c>
      <c r="F124" s="212" t="s">
        <v>2035</v>
      </c>
      <c r="G124" s="213" t="s">
        <v>243</v>
      </c>
      <c r="H124" s="214">
        <v>1.1200000000000001</v>
      </c>
      <c r="I124" s="215"/>
      <c r="J124" s="216">
        <f>ROUND(I124*H124,2)</f>
        <v>0</v>
      </c>
      <c r="K124" s="212" t="s">
        <v>238</v>
      </c>
      <c r="L124" s="42"/>
      <c r="M124" s="217" t="s">
        <v>19</v>
      </c>
      <c r="N124" s="218" t="s">
        <v>43</v>
      </c>
      <c r="O124" s="82"/>
      <c r="P124" s="219">
        <f>O124*H124</f>
        <v>0</v>
      </c>
      <c r="Q124" s="219">
        <v>2.2563399999999998</v>
      </c>
      <c r="R124" s="219">
        <f>Q124*H124</f>
        <v>2.5271007999999999</v>
      </c>
      <c r="S124" s="219">
        <v>0</v>
      </c>
      <c r="T124" s="220">
        <f>S124*H124</f>
        <v>0</v>
      </c>
      <c r="U124" s="36"/>
      <c r="V124" s="36"/>
      <c r="W124" s="36"/>
      <c r="X124" s="36"/>
      <c r="Y124" s="36"/>
      <c r="Z124" s="36"/>
      <c r="AA124" s="36"/>
      <c r="AB124" s="36"/>
      <c r="AC124" s="36"/>
      <c r="AD124" s="36"/>
      <c r="AE124" s="36"/>
      <c r="AR124" s="221" t="s">
        <v>239</v>
      </c>
      <c r="AT124" s="221" t="s">
        <v>234</v>
      </c>
      <c r="AU124" s="221" t="s">
        <v>81</v>
      </c>
      <c r="AY124" s="15" t="s">
        <v>232</v>
      </c>
      <c r="BE124" s="222">
        <f>IF(N124="základní",J124,0)</f>
        <v>0</v>
      </c>
      <c r="BF124" s="222">
        <f>IF(N124="snížená",J124,0)</f>
        <v>0</v>
      </c>
      <c r="BG124" s="222">
        <f>IF(N124="zákl. přenesená",J124,0)</f>
        <v>0</v>
      </c>
      <c r="BH124" s="222">
        <f>IF(N124="sníž. přenesená",J124,0)</f>
        <v>0</v>
      </c>
      <c r="BI124" s="222">
        <f>IF(N124="nulová",J124,0)</f>
        <v>0</v>
      </c>
      <c r="BJ124" s="15" t="s">
        <v>79</v>
      </c>
      <c r="BK124" s="222">
        <f>ROUND(I124*H124,2)</f>
        <v>0</v>
      </c>
      <c r="BL124" s="15" t="s">
        <v>239</v>
      </c>
      <c r="BM124" s="221" t="s">
        <v>2036</v>
      </c>
    </row>
    <row r="125" s="2" customFormat="1" ht="14.4" customHeight="1">
      <c r="A125" s="36"/>
      <c r="B125" s="37"/>
      <c r="C125" s="210" t="s">
        <v>387</v>
      </c>
      <c r="D125" s="210" t="s">
        <v>234</v>
      </c>
      <c r="E125" s="211" t="s">
        <v>2037</v>
      </c>
      <c r="F125" s="212" t="s">
        <v>2038</v>
      </c>
      <c r="G125" s="213" t="s">
        <v>542</v>
      </c>
      <c r="H125" s="214">
        <v>4.0999999999999996</v>
      </c>
      <c r="I125" s="215"/>
      <c r="J125" s="216">
        <f>ROUND(I125*H125,2)</f>
        <v>0</v>
      </c>
      <c r="K125" s="212" t="s">
        <v>238</v>
      </c>
      <c r="L125" s="42"/>
      <c r="M125" s="217" t="s">
        <v>19</v>
      </c>
      <c r="N125" s="218" t="s">
        <v>43</v>
      </c>
      <c r="O125" s="82"/>
      <c r="P125" s="219">
        <f>O125*H125</f>
        <v>0</v>
      </c>
      <c r="Q125" s="219">
        <v>9.4500000000000007E-05</v>
      </c>
      <c r="R125" s="219">
        <f>Q125*H125</f>
        <v>0.00038745000000000001</v>
      </c>
      <c r="S125" s="219">
        <v>0</v>
      </c>
      <c r="T125" s="220">
        <f>S125*H125</f>
        <v>0</v>
      </c>
      <c r="U125" s="36"/>
      <c r="V125" s="36"/>
      <c r="W125" s="36"/>
      <c r="X125" s="36"/>
      <c r="Y125" s="36"/>
      <c r="Z125" s="36"/>
      <c r="AA125" s="36"/>
      <c r="AB125" s="36"/>
      <c r="AC125" s="36"/>
      <c r="AD125" s="36"/>
      <c r="AE125" s="36"/>
      <c r="AR125" s="221" t="s">
        <v>239</v>
      </c>
      <c r="AT125" s="221" t="s">
        <v>234</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239</v>
      </c>
      <c r="BM125" s="221" t="s">
        <v>2039</v>
      </c>
    </row>
    <row r="126" s="2" customFormat="1" ht="14.4" customHeight="1">
      <c r="A126" s="36"/>
      <c r="B126" s="37"/>
      <c r="C126" s="210" t="s">
        <v>391</v>
      </c>
      <c r="D126" s="210" t="s">
        <v>234</v>
      </c>
      <c r="E126" s="211" t="s">
        <v>2040</v>
      </c>
      <c r="F126" s="212" t="s">
        <v>2041</v>
      </c>
      <c r="G126" s="213" t="s">
        <v>580</v>
      </c>
      <c r="H126" s="214">
        <v>2</v>
      </c>
      <c r="I126" s="215"/>
      <c r="J126" s="216">
        <f>ROUND(I126*H126,2)</f>
        <v>0</v>
      </c>
      <c r="K126" s="212" t="s">
        <v>19</v>
      </c>
      <c r="L126" s="42"/>
      <c r="M126" s="217" t="s">
        <v>19</v>
      </c>
      <c r="N126" s="218" t="s">
        <v>43</v>
      </c>
      <c r="O126" s="82"/>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239</v>
      </c>
      <c r="AT126" s="221" t="s">
        <v>234</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239</v>
      </c>
      <c r="BM126" s="221" t="s">
        <v>2042</v>
      </c>
    </row>
    <row r="127" s="12" customFormat="1" ht="22.8" customHeight="1">
      <c r="A127" s="12"/>
      <c r="B127" s="194"/>
      <c r="C127" s="195"/>
      <c r="D127" s="196" t="s">
        <v>71</v>
      </c>
      <c r="E127" s="208" t="s">
        <v>362</v>
      </c>
      <c r="F127" s="208" t="s">
        <v>363</v>
      </c>
      <c r="G127" s="195"/>
      <c r="H127" s="195"/>
      <c r="I127" s="198"/>
      <c r="J127" s="209">
        <f>BK127</f>
        <v>0</v>
      </c>
      <c r="K127" s="195"/>
      <c r="L127" s="200"/>
      <c r="M127" s="201"/>
      <c r="N127" s="202"/>
      <c r="O127" s="202"/>
      <c r="P127" s="203">
        <f>P128</f>
        <v>0</v>
      </c>
      <c r="Q127" s="202"/>
      <c r="R127" s="203">
        <f>R128</f>
        <v>0</v>
      </c>
      <c r="S127" s="202"/>
      <c r="T127" s="204">
        <f>T128</f>
        <v>0</v>
      </c>
      <c r="U127" s="12"/>
      <c r="V127" s="12"/>
      <c r="W127" s="12"/>
      <c r="X127" s="12"/>
      <c r="Y127" s="12"/>
      <c r="Z127" s="12"/>
      <c r="AA127" s="12"/>
      <c r="AB127" s="12"/>
      <c r="AC127" s="12"/>
      <c r="AD127" s="12"/>
      <c r="AE127" s="12"/>
      <c r="AR127" s="205" t="s">
        <v>79</v>
      </c>
      <c r="AT127" s="206" t="s">
        <v>71</v>
      </c>
      <c r="AU127" s="206" t="s">
        <v>79</v>
      </c>
      <c r="AY127" s="205" t="s">
        <v>232</v>
      </c>
      <c r="BK127" s="207">
        <f>BK128</f>
        <v>0</v>
      </c>
    </row>
    <row r="128" s="2" customFormat="1" ht="24.15" customHeight="1">
      <c r="A128" s="36"/>
      <c r="B128" s="37"/>
      <c r="C128" s="210" t="s">
        <v>395</v>
      </c>
      <c r="D128" s="210" t="s">
        <v>234</v>
      </c>
      <c r="E128" s="211" t="s">
        <v>1459</v>
      </c>
      <c r="F128" s="212" t="s">
        <v>1460</v>
      </c>
      <c r="G128" s="213" t="s">
        <v>287</v>
      </c>
      <c r="H128" s="214">
        <v>112.029</v>
      </c>
      <c r="I128" s="215"/>
      <c r="J128" s="216">
        <f>ROUND(I128*H128,2)</f>
        <v>0</v>
      </c>
      <c r="K128" s="212" t="s">
        <v>238</v>
      </c>
      <c r="L128" s="42"/>
      <c r="M128" s="233" t="s">
        <v>19</v>
      </c>
      <c r="N128" s="234" t="s">
        <v>43</v>
      </c>
      <c r="O128" s="235"/>
      <c r="P128" s="236">
        <f>O128*H128</f>
        <v>0</v>
      </c>
      <c r="Q128" s="236">
        <v>0</v>
      </c>
      <c r="R128" s="236">
        <f>Q128*H128</f>
        <v>0</v>
      </c>
      <c r="S128" s="236">
        <v>0</v>
      </c>
      <c r="T128" s="237">
        <f>S128*H128</f>
        <v>0</v>
      </c>
      <c r="U128" s="36"/>
      <c r="V128" s="36"/>
      <c r="W128" s="36"/>
      <c r="X128" s="36"/>
      <c r="Y128" s="36"/>
      <c r="Z128" s="36"/>
      <c r="AA128" s="36"/>
      <c r="AB128" s="36"/>
      <c r="AC128" s="36"/>
      <c r="AD128" s="36"/>
      <c r="AE128" s="36"/>
      <c r="AR128" s="221" t="s">
        <v>239</v>
      </c>
      <c r="AT128" s="221" t="s">
        <v>234</v>
      </c>
      <c r="AU128" s="221" t="s">
        <v>81</v>
      </c>
      <c r="AY128" s="15" t="s">
        <v>232</v>
      </c>
      <c r="BE128" s="222">
        <f>IF(N128="základní",J128,0)</f>
        <v>0</v>
      </c>
      <c r="BF128" s="222">
        <f>IF(N128="snížená",J128,0)</f>
        <v>0</v>
      </c>
      <c r="BG128" s="222">
        <f>IF(N128="zákl. přenesená",J128,0)</f>
        <v>0</v>
      </c>
      <c r="BH128" s="222">
        <f>IF(N128="sníž. přenesená",J128,0)</f>
        <v>0</v>
      </c>
      <c r="BI128" s="222">
        <f>IF(N128="nulová",J128,0)</f>
        <v>0</v>
      </c>
      <c r="BJ128" s="15" t="s">
        <v>79</v>
      </c>
      <c r="BK128" s="222">
        <f>ROUND(I128*H128,2)</f>
        <v>0</v>
      </c>
      <c r="BL128" s="15" t="s">
        <v>239</v>
      </c>
      <c r="BM128" s="221" t="s">
        <v>2043</v>
      </c>
    </row>
    <row r="129" s="2" customFormat="1" ht="6.96" customHeight="1">
      <c r="A129" s="36"/>
      <c r="B129" s="57"/>
      <c r="C129" s="58"/>
      <c r="D129" s="58"/>
      <c r="E129" s="58"/>
      <c r="F129" s="58"/>
      <c r="G129" s="58"/>
      <c r="H129" s="58"/>
      <c r="I129" s="58"/>
      <c r="J129" s="58"/>
      <c r="K129" s="58"/>
      <c r="L129" s="42"/>
      <c r="M129" s="36"/>
      <c r="O129" s="36"/>
      <c r="P129" s="36"/>
      <c r="Q129" s="36"/>
      <c r="R129" s="36"/>
      <c r="S129" s="36"/>
      <c r="T129" s="36"/>
      <c r="U129" s="36"/>
      <c r="V129" s="36"/>
      <c r="W129" s="36"/>
      <c r="X129" s="36"/>
      <c r="Y129" s="36"/>
      <c r="Z129" s="36"/>
      <c r="AA129" s="36"/>
      <c r="AB129" s="36"/>
      <c r="AC129" s="36"/>
      <c r="AD129" s="36"/>
      <c r="AE129" s="36"/>
    </row>
  </sheetData>
  <sheetProtection sheet="1" autoFilter="0" formatColumns="0" formatRows="0" objects="1" scenarios="1" spinCount="100000" saltValue="QKHZPzn+yc53Uphwk/6afXtkJTgX96q8Za9WQD1dpRywjVXvCoVqEjZstiTkgZplb5JwQmRUR6WgMznOZZOLLA==" hashValue="cbaE+WoNJ+I31PmHrmoJto9i8SamoshOKCJAfV7ITWQYub2ClpvA/vVWk+DuL72JvyLBQRf1I3wM7uTaDOLPFw==" algorithmName="SHA-512" password="CC35"/>
  <autoFilter ref="C83:K128"/>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89</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422</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ROUND(J89,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ROUND((SUM(BE89:BE104)),  2)</f>
        <v>0</v>
      </c>
      <c r="G35" s="36"/>
      <c r="H35" s="36"/>
      <c r="I35" s="155">
        <v>0.20999999999999999</v>
      </c>
      <c r="J35" s="154">
        <f>ROUND(((SUM(BE89:BE104))*I35),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ROUND((SUM(BF89:BF104)),  2)</f>
        <v>0</v>
      </c>
      <c r="G36" s="36"/>
      <c r="H36" s="36"/>
      <c r="I36" s="155">
        <v>0.14999999999999999</v>
      </c>
      <c r="J36" s="154">
        <f>ROUND(((SUM(BF89:BF104))*I36),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ROUND((SUM(BG89:BG104)),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ROUND((SUM(BH89:BH104)),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ROUND((SUM(BI89:BI104)),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2020-076-01-02 - SO-01-02 stěny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J89</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J90</f>
        <v>0</v>
      </c>
      <c r="K64" s="173"/>
      <c r="L64" s="177"/>
      <c r="S64" s="9"/>
      <c r="T64" s="9"/>
      <c r="U64" s="9"/>
      <c r="V64" s="9"/>
      <c r="W64" s="9"/>
      <c r="X64" s="9"/>
      <c r="Y64" s="9"/>
      <c r="Z64" s="9"/>
      <c r="AA64" s="9"/>
      <c r="AB64" s="9"/>
      <c r="AC64" s="9"/>
      <c r="AD64" s="9"/>
      <c r="AE64" s="9"/>
    </row>
    <row r="65" s="10" customFormat="1" ht="19.92" customHeight="1">
      <c r="A65" s="10"/>
      <c r="B65" s="178"/>
      <c r="C65" s="123"/>
      <c r="D65" s="179" t="s">
        <v>423</v>
      </c>
      <c r="E65" s="180"/>
      <c r="F65" s="180"/>
      <c r="G65" s="180"/>
      <c r="H65" s="180"/>
      <c r="I65" s="180"/>
      <c r="J65" s="181">
        <f>J91</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424</v>
      </c>
      <c r="E66" s="180"/>
      <c r="F66" s="180"/>
      <c r="G66" s="180"/>
      <c r="H66" s="180"/>
      <c r="I66" s="180"/>
      <c r="J66" s="181">
        <f>J100</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214</v>
      </c>
      <c r="E67" s="180"/>
      <c r="F67" s="180"/>
      <c r="G67" s="180"/>
      <c r="H67" s="180"/>
      <c r="I67" s="180"/>
      <c r="J67" s="181">
        <f>J103</f>
        <v>0</v>
      </c>
      <c r="K67" s="123"/>
      <c r="L67" s="182"/>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58"/>
      <c r="J69" s="58"/>
      <c r="K69" s="58"/>
      <c r="L69" s="142"/>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60"/>
      <c r="J73" s="60"/>
      <c r="K73" s="60"/>
      <c r="L73" s="142"/>
      <c r="S73" s="36"/>
      <c r="T73" s="36"/>
      <c r="U73" s="36"/>
      <c r="V73" s="36"/>
      <c r="W73" s="36"/>
      <c r="X73" s="36"/>
      <c r="Y73" s="36"/>
      <c r="Z73" s="36"/>
      <c r="AA73" s="36"/>
      <c r="AB73" s="36"/>
      <c r="AC73" s="36"/>
      <c r="AD73" s="36"/>
      <c r="AE73" s="36"/>
    </row>
    <row r="74" s="2" customFormat="1" ht="24.96" customHeight="1">
      <c r="A74" s="36"/>
      <c r="B74" s="37"/>
      <c r="C74" s="21" t="s">
        <v>217</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2" customHeight="1">
      <c r="A76" s="36"/>
      <c r="B76" s="37"/>
      <c r="C76" s="30" t="s">
        <v>16</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167" t="str">
        <f>E7</f>
        <v>Školní sklad FLD, trafostanice</v>
      </c>
      <c r="F77" s="30"/>
      <c r="G77" s="30"/>
      <c r="H77" s="30"/>
      <c r="I77" s="38"/>
      <c r="J77" s="38"/>
      <c r="K77" s="38"/>
      <c r="L77" s="142"/>
      <c r="S77" s="36"/>
      <c r="T77" s="36"/>
      <c r="U77" s="36"/>
      <c r="V77" s="36"/>
      <c r="W77" s="36"/>
      <c r="X77" s="36"/>
      <c r="Y77" s="36"/>
      <c r="Z77" s="36"/>
      <c r="AA77" s="36"/>
      <c r="AB77" s="36"/>
      <c r="AC77" s="36"/>
      <c r="AD77" s="36"/>
      <c r="AE77" s="36"/>
    </row>
    <row r="78" s="1" customFormat="1" ht="12" customHeight="1">
      <c r="B78" s="19"/>
      <c r="C78" s="30" t="s">
        <v>201</v>
      </c>
      <c r="D78" s="20"/>
      <c r="E78" s="20"/>
      <c r="F78" s="20"/>
      <c r="G78" s="20"/>
      <c r="H78" s="20"/>
      <c r="I78" s="20"/>
      <c r="J78" s="20"/>
      <c r="K78" s="20"/>
      <c r="L78" s="18"/>
    </row>
    <row r="79" s="2" customFormat="1" ht="16.5" customHeight="1">
      <c r="A79" s="36"/>
      <c r="B79" s="37"/>
      <c r="C79" s="38"/>
      <c r="D79" s="38"/>
      <c r="E79" s="167" t="s">
        <v>202</v>
      </c>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203</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67" t="str">
        <f>E11</f>
        <v xml:space="preserve">2020-076-01-02 - SO-01-02 stěny      </v>
      </c>
      <c r="F81" s="38"/>
      <c r="G81" s="38"/>
      <c r="H81" s="38"/>
      <c r="I81" s="38"/>
      <c r="J81" s="38"/>
      <c r="K81" s="38"/>
      <c r="L81" s="14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2" customHeight="1">
      <c r="A83" s="36"/>
      <c r="B83" s="37"/>
      <c r="C83" s="30" t="s">
        <v>21</v>
      </c>
      <c r="D83" s="38"/>
      <c r="E83" s="38"/>
      <c r="F83" s="25" t="str">
        <f>F14</f>
        <v>Kamýcká 1176, Praha 6</v>
      </c>
      <c r="G83" s="38"/>
      <c r="H83" s="38"/>
      <c r="I83" s="30" t="s">
        <v>23</v>
      </c>
      <c r="J83" s="70" t="str">
        <f>IF(J14="","",J14)</f>
        <v>16. 10. 2020</v>
      </c>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40.05" customHeight="1">
      <c r="A85" s="36"/>
      <c r="B85" s="37"/>
      <c r="C85" s="30" t="s">
        <v>25</v>
      </c>
      <c r="D85" s="38"/>
      <c r="E85" s="38"/>
      <c r="F85" s="25" t="str">
        <f>E17</f>
        <v>ČZU v Praze, Kamýcká 1176, Praha 6</v>
      </c>
      <c r="G85" s="38"/>
      <c r="H85" s="38"/>
      <c r="I85" s="30" t="s">
        <v>31</v>
      </c>
      <c r="J85" s="34" t="str">
        <f>E23</f>
        <v>Ing. Vladimír Čapka, Gerstnerova 5/658, Praha 7</v>
      </c>
      <c r="K85" s="38"/>
      <c r="L85" s="142"/>
      <c r="S85" s="36"/>
      <c r="T85" s="36"/>
      <c r="U85" s="36"/>
      <c r="V85" s="36"/>
      <c r="W85" s="36"/>
      <c r="X85" s="36"/>
      <c r="Y85" s="36"/>
      <c r="Z85" s="36"/>
      <c r="AA85" s="36"/>
      <c r="AB85" s="36"/>
      <c r="AC85" s="36"/>
      <c r="AD85" s="36"/>
      <c r="AE85" s="36"/>
    </row>
    <row r="86" s="2" customFormat="1" ht="25.65" customHeight="1">
      <c r="A86" s="36"/>
      <c r="B86" s="37"/>
      <c r="C86" s="30" t="s">
        <v>29</v>
      </c>
      <c r="D86" s="38"/>
      <c r="E86" s="38"/>
      <c r="F86" s="25" t="str">
        <f>IF(E20="","",E20)</f>
        <v>Vyplň údaj</v>
      </c>
      <c r="G86" s="38"/>
      <c r="H86" s="38"/>
      <c r="I86" s="30" t="s">
        <v>34</v>
      </c>
      <c r="J86" s="34" t="str">
        <f>E26</f>
        <v>Ing. Dana Mlejnková</v>
      </c>
      <c r="K86" s="38"/>
      <c r="L86" s="142"/>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11" customFormat="1" ht="29.28" customHeight="1">
      <c r="A88" s="183"/>
      <c r="B88" s="184"/>
      <c r="C88" s="185" t="s">
        <v>218</v>
      </c>
      <c r="D88" s="186" t="s">
        <v>57</v>
      </c>
      <c r="E88" s="186" t="s">
        <v>53</v>
      </c>
      <c r="F88" s="186" t="s">
        <v>54</v>
      </c>
      <c r="G88" s="186" t="s">
        <v>219</v>
      </c>
      <c r="H88" s="186" t="s">
        <v>220</v>
      </c>
      <c r="I88" s="186" t="s">
        <v>221</v>
      </c>
      <c r="J88" s="186" t="s">
        <v>208</v>
      </c>
      <c r="K88" s="187" t="s">
        <v>222</v>
      </c>
      <c r="L88" s="188"/>
      <c r="M88" s="90" t="s">
        <v>19</v>
      </c>
      <c r="N88" s="91" t="s">
        <v>42</v>
      </c>
      <c r="O88" s="91" t="s">
        <v>223</v>
      </c>
      <c r="P88" s="91" t="s">
        <v>224</v>
      </c>
      <c r="Q88" s="91" t="s">
        <v>225</v>
      </c>
      <c r="R88" s="91" t="s">
        <v>226</v>
      </c>
      <c r="S88" s="91" t="s">
        <v>227</v>
      </c>
      <c r="T88" s="92" t="s">
        <v>228</v>
      </c>
      <c r="U88" s="183"/>
      <c r="V88" s="183"/>
      <c r="W88" s="183"/>
      <c r="X88" s="183"/>
      <c r="Y88" s="183"/>
      <c r="Z88" s="183"/>
      <c r="AA88" s="183"/>
      <c r="AB88" s="183"/>
      <c r="AC88" s="183"/>
      <c r="AD88" s="183"/>
      <c r="AE88" s="183"/>
    </row>
    <row r="89" s="2" customFormat="1" ht="22.8" customHeight="1">
      <c r="A89" s="36"/>
      <c r="B89" s="37"/>
      <c r="C89" s="97" t="s">
        <v>229</v>
      </c>
      <c r="D89" s="38"/>
      <c r="E89" s="38"/>
      <c r="F89" s="38"/>
      <c r="G89" s="38"/>
      <c r="H89" s="38"/>
      <c r="I89" s="38"/>
      <c r="J89" s="189">
        <f>BK89</f>
        <v>0</v>
      </c>
      <c r="K89" s="38"/>
      <c r="L89" s="42"/>
      <c r="M89" s="93"/>
      <c r="N89" s="190"/>
      <c r="O89" s="94"/>
      <c r="P89" s="191">
        <f>P90</f>
        <v>0</v>
      </c>
      <c r="Q89" s="94"/>
      <c r="R89" s="191">
        <f>R90</f>
        <v>137.83612385629201</v>
      </c>
      <c r="S89" s="94"/>
      <c r="T89" s="192">
        <f>T90</f>
        <v>0</v>
      </c>
      <c r="U89" s="36"/>
      <c r="V89" s="36"/>
      <c r="W89" s="36"/>
      <c r="X89" s="36"/>
      <c r="Y89" s="36"/>
      <c r="Z89" s="36"/>
      <c r="AA89" s="36"/>
      <c r="AB89" s="36"/>
      <c r="AC89" s="36"/>
      <c r="AD89" s="36"/>
      <c r="AE89" s="36"/>
      <c r="AT89" s="15" t="s">
        <v>71</v>
      </c>
      <c r="AU89" s="15" t="s">
        <v>209</v>
      </c>
      <c r="BK89" s="193">
        <f>BK90</f>
        <v>0</v>
      </c>
    </row>
    <row r="90" s="12" customFormat="1" ht="25.92" customHeight="1">
      <c r="A90" s="12"/>
      <c r="B90" s="194"/>
      <c r="C90" s="195"/>
      <c r="D90" s="196" t="s">
        <v>71</v>
      </c>
      <c r="E90" s="197" t="s">
        <v>230</v>
      </c>
      <c r="F90" s="197" t="s">
        <v>231</v>
      </c>
      <c r="G90" s="195"/>
      <c r="H90" s="195"/>
      <c r="I90" s="198"/>
      <c r="J90" s="199">
        <f>BK90</f>
        <v>0</v>
      </c>
      <c r="K90" s="195"/>
      <c r="L90" s="200"/>
      <c r="M90" s="201"/>
      <c r="N90" s="202"/>
      <c r="O90" s="202"/>
      <c r="P90" s="203">
        <f>P91+P100+P103</f>
        <v>0</v>
      </c>
      <c r="Q90" s="202"/>
      <c r="R90" s="203">
        <f>R91+R100+R103</f>
        <v>137.83612385629201</v>
      </c>
      <c r="S90" s="202"/>
      <c r="T90" s="204">
        <f>T91+T100+T103</f>
        <v>0</v>
      </c>
      <c r="U90" s="12"/>
      <c r="V90" s="12"/>
      <c r="W90" s="12"/>
      <c r="X90" s="12"/>
      <c r="Y90" s="12"/>
      <c r="Z90" s="12"/>
      <c r="AA90" s="12"/>
      <c r="AB90" s="12"/>
      <c r="AC90" s="12"/>
      <c r="AD90" s="12"/>
      <c r="AE90" s="12"/>
      <c r="AR90" s="205" t="s">
        <v>79</v>
      </c>
      <c r="AT90" s="206" t="s">
        <v>71</v>
      </c>
      <c r="AU90" s="206" t="s">
        <v>72</v>
      </c>
      <c r="AY90" s="205" t="s">
        <v>232</v>
      </c>
      <c r="BK90" s="207">
        <f>BK91+BK100+BK103</f>
        <v>0</v>
      </c>
    </row>
    <row r="91" s="12" customFormat="1" ht="22.8" customHeight="1">
      <c r="A91" s="12"/>
      <c r="B91" s="194"/>
      <c r="C91" s="195"/>
      <c r="D91" s="196" t="s">
        <v>71</v>
      </c>
      <c r="E91" s="208" t="s">
        <v>245</v>
      </c>
      <c r="F91" s="208" t="s">
        <v>425</v>
      </c>
      <c r="G91" s="195"/>
      <c r="H91" s="195"/>
      <c r="I91" s="198"/>
      <c r="J91" s="209">
        <f>BK91</f>
        <v>0</v>
      </c>
      <c r="K91" s="195"/>
      <c r="L91" s="200"/>
      <c r="M91" s="201"/>
      <c r="N91" s="202"/>
      <c r="O91" s="202"/>
      <c r="P91" s="203">
        <f>SUM(P92:P99)</f>
        <v>0</v>
      </c>
      <c r="Q91" s="202"/>
      <c r="R91" s="203">
        <f>SUM(R92:R99)</f>
        <v>137.82929915197201</v>
      </c>
      <c r="S91" s="202"/>
      <c r="T91" s="204">
        <f>SUM(T92:T99)</f>
        <v>0</v>
      </c>
      <c r="U91" s="12"/>
      <c r="V91" s="12"/>
      <c r="W91" s="12"/>
      <c r="X91" s="12"/>
      <c r="Y91" s="12"/>
      <c r="Z91" s="12"/>
      <c r="AA91" s="12"/>
      <c r="AB91" s="12"/>
      <c r="AC91" s="12"/>
      <c r="AD91" s="12"/>
      <c r="AE91" s="12"/>
      <c r="AR91" s="205" t="s">
        <v>79</v>
      </c>
      <c r="AT91" s="206" t="s">
        <v>71</v>
      </c>
      <c r="AU91" s="206" t="s">
        <v>79</v>
      </c>
      <c r="AY91" s="205" t="s">
        <v>232</v>
      </c>
      <c r="BK91" s="207">
        <f>SUM(BK92:BK99)</f>
        <v>0</v>
      </c>
    </row>
    <row r="92" s="2" customFormat="1" ht="14.4" customHeight="1">
      <c r="A92" s="36"/>
      <c r="B92" s="37"/>
      <c r="C92" s="210" t="s">
        <v>79</v>
      </c>
      <c r="D92" s="210" t="s">
        <v>234</v>
      </c>
      <c r="E92" s="211" t="s">
        <v>426</v>
      </c>
      <c r="F92" s="212" t="s">
        <v>427</v>
      </c>
      <c r="G92" s="213" t="s">
        <v>243</v>
      </c>
      <c r="H92" s="214">
        <v>52.393000000000001</v>
      </c>
      <c r="I92" s="215"/>
      <c r="J92" s="216">
        <f>ROUND(I92*H92,2)</f>
        <v>0</v>
      </c>
      <c r="K92" s="212" t="s">
        <v>238</v>
      </c>
      <c r="L92" s="42"/>
      <c r="M92" s="217" t="s">
        <v>19</v>
      </c>
      <c r="N92" s="218" t="s">
        <v>43</v>
      </c>
      <c r="O92" s="82"/>
      <c r="P92" s="219">
        <f>O92*H92</f>
        <v>0</v>
      </c>
      <c r="Q92" s="219">
        <v>2.4532922039999998</v>
      </c>
      <c r="R92" s="219">
        <f>Q92*H92</f>
        <v>128.535338444172</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428</v>
      </c>
    </row>
    <row r="93" s="2" customFormat="1" ht="14.4" customHeight="1">
      <c r="A93" s="36"/>
      <c r="B93" s="37"/>
      <c r="C93" s="210" t="s">
        <v>81</v>
      </c>
      <c r="D93" s="210" t="s">
        <v>234</v>
      </c>
      <c r="E93" s="211" t="s">
        <v>429</v>
      </c>
      <c r="F93" s="212" t="s">
        <v>430</v>
      </c>
      <c r="G93" s="213" t="s">
        <v>237</v>
      </c>
      <c r="H93" s="214">
        <v>429.392</v>
      </c>
      <c r="I93" s="215"/>
      <c r="J93" s="216">
        <f>ROUND(I93*H93,2)</f>
        <v>0</v>
      </c>
      <c r="K93" s="212" t="s">
        <v>238</v>
      </c>
      <c r="L93" s="42"/>
      <c r="M93" s="217" t="s">
        <v>19</v>
      </c>
      <c r="N93" s="218" t="s">
        <v>43</v>
      </c>
      <c r="O93" s="82"/>
      <c r="P93" s="219">
        <f>O93*H93</f>
        <v>0</v>
      </c>
      <c r="Q93" s="219">
        <v>0.0027469</v>
      </c>
      <c r="R93" s="219">
        <f>Q93*H93</f>
        <v>1.1794968848</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431</v>
      </c>
    </row>
    <row r="94" s="2" customFormat="1" ht="14.4" customHeight="1">
      <c r="A94" s="36"/>
      <c r="B94" s="37"/>
      <c r="C94" s="210" t="s">
        <v>245</v>
      </c>
      <c r="D94" s="210" t="s">
        <v>234</v>
      </c>
      <c r="E94" s="211" t="s">
        <v>432</v>
      </c>
      <c r="F94" s="212" t="s">
        <v>433</v>
      </c>
      <c r="G94" s="213" t="s">
        <v>237</v>
      </c>
      <c r="H94" s="214">
        <v>429.392</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434</v>
      </c>
    </row>
    <row r="95" s="2" customFormat="1" ht="24.15" customHeight="1">
      <c r="A95" s="36"/>
      <c r="B95" s="37"/>
      <c r="C95" s="210" t="s">
        <v>239</v>
      </c>
      <c r="D95" s="210" t="s">
        <v>234</v>
      </c>
      <c r="E95" s="211" t="s">
        <v>435</v>
      </c>
      <c r="F95" s="212" t="s">
        <v>436</v>
      </c>
      <c r="G95" s="213" t="s">
        <v>287</v>
      </c>
      <c r="H95" s="214">
        <v>7.335</v>
      </c>
      <c r="I95" s="215"/>
      <c r="J95" s="216">
        <f>ROUND(I95*H95,2)</f>
        <v>0</v>
      </c>
      <c r="K95" s="212" t="s">
        <v>238</v>
      </c>
      <c r="L95" s="42"/>
      <c r="M95" s="217" t="s">
        <v>19</v>
      </c>
      <c r="N95" s="218" t="s">
        <v>43</v>
      </c>
      <c r="O95" s="82"/>
      <c r="P95" s="219">
        <f>O95*H95</f>
        <v>0</v>
      </c>
      <c r="Q95" s="219">
        <v>1.0492218</v>
      </c>
      <c r="R95" s="219">
        <f>Q95*H95</f>
        <v>7.6960419030000002</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437</v>
      </c>
    </row>
    <row r="96" s="2" customFormat="1" ht="24.15" customHeight="1">
      <c r="A96" s="36"/>
      <c r="B96" s="37"/>
      <c r="C96" s="210" t="s">
        <v>252</v>
      </c>
      <c r="D96" s="210" t="s">
        <v>234</v>
      </c>
      <c r="E96" s="211" t="s">
        <v>438</v>
      </c>
      <c r="F96" s="212" t="s">
        <v>439</v>
      </c>
      <c r="G96" s="213" t="s">
        <v>287</v>
      </c>
      <c r="H96" s="214">
        <v>0.0080000000000000002</v>
      </c>
      <c r="I96" s="215"/>
      <c r="J96" s="216">
        <f>ROUND(I96*H96,2)</f>
        <v>0</v>
      </c>
      <c r="K96" s="212" t="s">
        <v>238</v>
      </c>
      <c r="L96" s="42"/>
      <c r="M96" s="217" t="s">
        <v>19</v>
      </c>
      <c r="N96" s="218" t="s">
        <v>43</v>
      </c>
      <c r="O96" s="82"/>
      <c r="P96" s="219">
        <f>O96*H96</f>
        <v>0</v>
      </c>
      <c r="Q96" s="219">
        <v>0.019539999999999998</v>
      </c>
      <c r="R96" s="219">
        <f>Q96*H96</f>
        <v>0.00015631999999999999</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440</v>
      </c>
    </row>
    <row r="97" s="2" customFormat="1" ht="37.8" customHeight="1">
      <c r="A97" s="36"/>
      <c r="B97" s="37"/>
      <c r="C97" s="223" t="s">
        <v>256</v>
      </c>
      <c r="D97" s="223" t="s">
        <v>302</v>
      </c>
      <c r="E97" s="224" t="s">
        <v>441</v>
      </c>
      <c r="F97" s="225" t="s">
        <v>442</v>
      </c>
      <c r="G97" s="226" t="s">
        <v>287</v>
      </c>
      <c r="H97" s="227">
        <v>0.0080000000000000002</v>
      </c>
      <c r="I97" s="228"/>
      <c r="J97" s="229">
        <f>ROUND(I97*H97,2)</f>
        <v>0</v>
      </c>
      <c r="K97" s="225" t="s">
        <v>238</v>
      </c>
      <c r="L97" s="230"/>
      <c r="M97" s="231" t="s">
        <v>19</v>
      </c>
      <c r="N97" s="232" t="s">
        <v>43</v>
      </c>
      <c r="O97" s="82"/>
      <c r="P97" s="219">
        <f>O97*H97</f>
        <v>0</v>
      </c>
      <c r="Q97" s="219">
        <v>1</v>
      </c>
      <c r="R97" s="219">
        <f>Q97*H97</f>
        <v>0.0080000000000000002</v>
      </c>
      <c r="S97" s="219">
        <v>0</v>
      </c>
      <c r="T97" s="220">
        <f>S97*H97</f>
        <v>0</v>
      </c>
      <c r="U97" s="36"/>
      <c r="V97" s="36"/>
      <c r="W97" s="36"/>
      <c r="X97" s="36"/>
      <c r="Y97" s="36"/>
      <c r="Z97" s="36"/>
      <c r="AA97" s="36"/>
      <c r="AB97" s="36"/>
      <c r="AC97" s="36"/>
      <c r="AD97" s="36"/>
      <c r="AE97" s="36"/>
      <c r="AR97" s="221" t="s">
        <v>264</v>
      </c>
      <c r="AT97" s="221" t="s">
        <v>302</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443</v>
      </c>
    </row>
    <row r="98" s="2" customFormat="1" ht="24.15" customHeight="1">
      <c r="A98" s="36"/>
      <c r="B98" s="37"/>
      <c r="C98" s="210" t="s">
        <v>260</v>
      </c>
      <c r="D98" s="210" t="s">
        <v>234</v>
      </c>
      <c r="E98" s="211" t="s">
        <v>444</v>
      </c>
      <c r="F98" s="212" t="s">
        <v>445</v>
      </c>
      <c r="G98" s="213" t="s">
        <v>237</v>
      </c>
      <c r="H98" s="214">
        <v>4.3200000000000003</v>
      </c>
      <c r="I98" s="215"/>
      <c r="J98" s="216">
        <f>ROUND(I98*H98,2)</f>
        <v>0</v>
      </c>
      <c r="K98" s="212" t="s">
        <v>238</v>
      </c>
      <c r="L98" s="42"/>
      <c r="M98" s="217" t="s">
        <v>19</v>
      </c>
      <c r="N98" s="218" t="s">
        <v>43</v>
      </c>
      <c r="O98" s="82"/>
      <c r="P98" s="219">
        <f>O98*H98</f>
        <v>0</v>
      </c>
      <c r="Q98" s="219">
        <v>0.05015</v>
      </c>
      <c r="R98" s="219">
        <f>Q98*H98</f>
        <v>0.21664800000000001</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446</v>
      </c>
    </row>
    <row r="99" s="2" customFormat="1" ht="24.15" customHeight="1">
      <c r="A99" s="36"/>
      <c r="B99" s="37"/>
      <c r="C99" s="210" t="s">
        <v>264</v>
      </c>
      <c r="D99" s="210" t="s">
        <v>234</v>
      </c>
      <c r="E99" s="211" t="s">
        <v>447</v>
      </c>
      <c r="F99" s="212" t="s">
        <v>448</v>
      </c>
      <c r="G99" s="213" t="s">
        <v>237</v>
      </c>
      <c r="H99" s="214">
        <v>2.895</v>
      </c>
      <c r="I99" s="215"/>
      <c r="J99" s="216">
        <f>ROUND(I99*H99,2)</f>
        <v>0</v>
      </c>
      <c r="K99" s="212" t="s">
        <v>238</v>
      </c>
      <c r="L99" s="42"/>
      <c r="M99" s="217" t="s">
        <v>19</v>
      </c>
      <c r="N99" s="218" t="s">
        <v>43</v>
      </c>
      <c r="O99" s="82"/>
      <c r="P99" s="219">
        <f>O99*H99</f>
        <v>0</v>
      </c>
      <c r="Q99" s="219">
        <v>0.066879999999999995</v>
      </c>
      <c r="R99" s="219">
        <f>Q99*H99</f>
        <v>0.19361759999999997</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449</v>
      </c>
    </row>
    <row r="100" s="12" customFormat="1" ht="22.8" customHeight="1">
      <c r="A100" s="12"/>
      <c r="B100" s="194"/>
      <c r="C100" s="195"/>
      <c r="D100" s="196" t="s">
        <v>71</v>
      </c>
      <c r="E100" s="208" t="s">
        <v>239</v>
      </c>
      <c r="F100" s="208" t="s">
        <v>450</v>
      </c>
      <c r="G100" s="195"/>
      <c r="H100" s="195"/>
      <c r="I100" s="198"/>
      <c r="J100" s="209">
        <f>BK100</f>
        <v>0</v>
      </c>
      <c r="K100" s="195"/>
      <c r="L100" s="200"/>
      <c r="M100" s="201"/>
      <c r="N100" s="202"/>
      <c r="O100" s="202"/>
      <c r="P100" s="203">
        <f>SUM(P101:P102)</f>
        <v>0</v>
      </c>
      <c r="Q100" s="202"/>
      <c r="R100" s="203">
        <f>SUM(R101:R102)</f>
        <v>0.0068247043199999996</v>
      </c>
      <c r="S100" s="202"/>
      <c r="T100" s="204">
        <f>SUM(T101:T102)</f>
        <v>0</v>
      </c>
      <c r="U100" s="12"/>
      <c r="V100" s="12"/>
      <c r="W100" s="12"/>
      <c r="X100" s="12"/>
      <c r="Y100" s="12"/>
      <c r="Z100" s="12"/>
      <c r="AA100" s="12"/>
      <c r="AB100" s="12"/>
      <c r="AC100" s="12"/>
      <c r="AD100" s="12"/>
      <c r="AE100" s="12"/>
      <c r="AR100" s="205" t="s">
        <v>79</v>
      </c>
      <c r="AT100" s="206" t="s">
        <v>71</v>
      </c>
      <c r="AU100" s="206" t="s">
        <v>79</v>
      </c>
      <c r="AY100" s="205" t="s">
        <v>232</v>
      </c>
      <c r="BK100" s="207">
        <f>SUM(BK101:BK102)</f>
        <v>0</v>
      </c>
    </row>
    <row r="101" s="2" customFormat="1" ht="24.15" customHeight="1">
      <c r="A101" s="36"/>
      <c r="B101" s="37"/>
      <c r="C101" s="210" t="s">
        <v>268</v>
      </c>
      <c r="D101" s="210" t="s">
        <v>234</v>
      </c>
      <c r="E101" s="211" t="s">
        <v>451</v>
      </c>
      <c r="F101" s="212" t="s">
        <v>452</v>
      </c>
      <c r="G101" s="213" t="s">
        <v>237</v>
      </c>
      <c r="H101" s="214">
        <v>4.2359999999999998</v>
      </c>
      <c r="I101" s="215"/>
      <c r="J101" s="216">
        <f>ROUND(I101*H101,2)</f>
        <v>0</v>
      </c>
      <c r="K101" s="212" t="s">
        <v>238</v>
      </c>
      <c r="L101" s="42"/>
      <c r="M101" s="217" t="s">
        <v>19</v>
      </c>
      <c r="N101" s="218" t="s">
        <v>43</v>
      </c>
      <c r="O101" s="82"/>
      <c r="P101" s="219">
        <f>O101*H101</f>
        <v>0</v>
      </c>
      <c r="Q101" s="219">
        <v>0.00161112</v>
      </c>
      <c r="R101" s="219">
        <f>Q101*H101</f>
        <v>0.0068247043199999996</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453</v>
      </c>
    </row>
    <row r="102" s="2" customFormat="1" ht="24.15" customHeight="1">
      <c r="A102" s="36"/>
      <c r="B102" s="37"/>
      <c r="C102" s="210" t="s">
        <v>272</v>
      </c>
      <c r="D102" s="210" t="s">
        <v>234</v>
      </c>
      <c r="E102" s="211" t="s">
        <v>454</v>
      </c>
      <c r="F102" s="212" t="s">
        <v>455</v>
      </c>
      <c r="G102" s="213" t="s">
        <v>237</v>
      </c>
      <c r="H102" s="214">
        <v>4.2359999999999998</v>
      </c>
      <c r="I102" s="215"/>
      <c r="J102" s="216">
        <f>ROUND(I102*H102,2)</f>
        <v>0</v>
      </c>
      <c r="K102" s="212" t="s">
        <v>238</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239</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456</v>
      </c>
    </row>
    <row r="103" s="12" customFormat="1" ht="22.8" customHeight="1">
      <c r="A103" s="12"/>
      <c r="B103" s="194"/>
      <c r="C103" s="195"/>
      <c r="D103" s="196" t="s">
        <v>71</v>
      </c>
      <c r="E103" s="208" t="s">
        <v>362</v>
      </c>
      <c r="F103" s="208" t="s">
        <v>363</v>
      </c>
      <c r="G103" s="195"/>
      <c r="H103" s="195"/>
      <c r="I103" s="198"/>
      <c r="J103" s="209">
        <f>BK103</f>
        <v>0</v>
      </c>
      <c r="K103" s="195"/>
      <c r="L103" s="200"/>
      <c r="M103" s="201"/>
      <c r="N103" s="202"/>
      <c r="O103" s="202"/>
      <c r="P103" s="203">
        <f>P104</f>
        <v>0</v>
      </c>
      <c r="Q103" s="202"/>
      <c r="R103" s="203">
        <f>R104</f>
        <v>0</v>
      </c>
      <c r="S103" s="202"/>
      <c r="T103" s="204">
        <f>T104</f>
        <v>0</v>
      </c>
      <c r="U103" s="12"/>
      <c r="V103" s="12"/>
      <c r="W103" s="12"/>
      <c r="X103" s="12"/>
      <c r="Y103" s="12"/>
      <c r="Z103" s="12"/>
      <c r="AA103" s="12"/>
      <c r="AB103" s="12"/>
      <c r="AC103" s="12"/>
      <c r="AD103" s="12"/>
      <c r="AE103" s="12"/>
      <c r="AR103" s="205" t="s">
        <v>79</v>
      </c>
      <c r="AT103" s="206" t="s">
        <v>71</v>
      </c>
      <c r="AU103" s="206" t="s">
        <v>79</v>
      </c>
      <c r="AY103" s="205" t="s">
        <v>232</v>
      </c>
      <c r="BK103" s="207">
        <f>BK104</f>
        <v>0</v>
      </c>
    </row>
    <row r="104" s="2" customFormat="1" ht="37.8" customHeight="1">
      <c r="A104" s="36"/>
      <c r="B104" s="37"/>
      <c r="C104" s="210" t="s">
        <v>276</v>
      </c>
      <c r="D104" s="210" t="s">
        <v>234</v>
      </c>
      <c r="E104" s="211" t="s">
        <v>365</v>
      </c>
      <c r="F104" s="212" t="s">
        <v>366</v>
      </c>
      <c r="G104" s="213" t="s">
        <v>287</v>
      </c>
      <c r="H104" s="214">
        <v>137.83600000000001</v>
      </c>
      <c r="I104" s="215"/>
      <c r="J104" s="216">
        <f>ROUND(I104*H104,2)</f>
        <v>0</v>
      </c>
      <c r="K104" s="212" t="s">
        <v>238</v>
      </c>
      <c r="L104" s="42"/>
      <c r="M104" s="233" t="s">
        <v>19</v>
      </c>
      <c r="N104" s="234" t="s">
        <v>43</v>
      </c>
      <c r="O104" s="235"/>
      <c r="P104" s="236">
        <f>O104*H104</f>
        <v>0</v>
      </c>
      <c r="Q104" s="236">
        <v>0</v>
      </c>
      <c r="R104" s="236">
        <f>Q104*H104</f>
        <v>0</v>
      </c>
      <c r="S104" s="236">
        <v>0</v>
      </c>
      <c r="T104" s="237">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457</v>
      </c>
    </row>
    <row r="105" s="2" customFormat="1" ht="6.96" customHeight="1">
      <c r="A105" s="36"/>
      <c r="B105" s="57"/>
      <c r="C105" s="58"/>
      <c r="D105" s="58"/>
      <c r="E105" s="58"/>
      <c r="F105" s="58"/>
      <c r="G105" s="58"/>
      <c r="H105" s="58"/>
      <c r="I105" s="58"/>
      <c r="J105" s="58"/>
      <c r="K105" s="58"/>
      <c r="L105" s="42"/>
      <c r="M105" s="36"/>
      <c r="O105" s="36"/>
      <c r="P105" s="36"/>
      <c r="Q105" s="36"/>
      <c r="R105" s="36"/>
      <c r="S105" s="36"/>
      <c r="T105" s="36"/>
      <c r="U105" s="36"/>
      <c r="V105" s="36"/>
      <c r="W105" s="36"/>
      <c r="X105" s="36"/>
      <c r="Y105" s="36"/>
      <c r="Z105" s="36"/>
      <c r="AA105" s="36"/>
      <c r="AB105" s="36"/>
      <c r="AC105" s="36"/>
      <c r="AD105" s="36"/>
      <c r="AE105" s="36"/>
    </row>
  </sheetData>
  <sheetProtection sheet="1" autoFilter="0" formatColumns="0" formatRows="0" objects="1" scenarios="1" spinCount="100000" saltValue="gMpsloSITn3wDUDj/fsZM57/wOfnXOhoZMF+pR/Flw4Er8tqgYdxDC7jnwxLYvNiN4Ltty7rnkWLm6SCsT/AbQ==" hashValue="p8MoPffx4NFHAqThU+ptebrE0M2yFqtz/KiDgoCVO1PC4wCKUE8tLHlG6ALdqR0MpZGO1tS6czp+ZOZr3ptntA==" algorithmName="SHA-512" password="CC35"/>
  <autoFilter ref="C88:K104"/>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175</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2044</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ROUND(J81,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ROUND((SUM(BE81:BE87)),  2)</f>
        <v>0</v>
      </c>
      <c r="G33" s="36"/>
      <c r="H33" s="36"/>
      <c r="I33" s="155">
        <v>0.20999999999999999</v>
      </c>
      <c r="J33" s="154">
        <f>ROUND(((SUM(BE81:BE87))*I33),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ROUND((SUM(BF81:BF87)),  2)</f>
        <v>0</v>
      </c>
      <c r="G34" s="36"/>
      <c r="H34" s="36"/>
      <c r="I34" s="155">
        <v>0.14999999999999999</v>
      </c>
      <c r="J34" s="154">
        <f>ROUND(((SUM(BF81:BF87))*I34),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ROUND((SUM(BG81:BG87)),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ROUND((SUM(BH81:BH87)),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ROUND((SUM(BI81:BI87)),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2020-076-05 - PBŘ</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J81</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215</v>
      </c>
      <c r="E60" s="175"/>
      <c r="F60" s="175"/>
      <c r="G60" s="175"/>
      <c r="H60" s="175"/>
      <c r="I60" s="175"/>
      <c r="J60" s="176">
        <f>J82</f>
        <v>0</v>
      </c>
      <c r="K60" s="173"/>
      <c r="L60" s="177"/>
      <c r="S60" s="9"/>
      <c r="T60" s="9"/>
      <c r="U60" s="9"/>
      <c r="V60" s="9"/>
      <c r="W60" s="9"/>
      <c r="X60" s="9"/>
      <c r="Y60" s="9"/>
      <c r="Z60" s="9"/>
      <c r="AA60" s="9"/>
      <c r="AB60" s="9"/>
      <c r="AC60" s="9"/>
      <c r="AD60" s="9"/>
      <c r="AE60" s="9"/>
    </row>
    <row r="61" s="10" customFormat="1" ht="19.92" customHeight="1">
      <c r="A61" s="10"/>
      <c r="B61" s="178"/>
      <c r="C61" s="123"/>
      <c r="D61" s="179" t="s">
        <v>2045</v>
      </c>
      <c r="E61" s="180"/>
      <c r="F61" s="180"/>
      <c r="G61" s="180"/>
      <c r="H61" s="180"/>
      <c r="I61" s="180"/>
      <c r="J61" s="181">
        <f>J83</f>
        <v>0</v>
      </c>
      <c r="K61" s="123"/>
      <c r="L61" s="182"/>
      <c r="S61" s="10"/>
      <c r="T61" s="10"/>
      <c r="U61" s="10"/>
      <c r="V61" s="10"/>
      <c r="W61" s="10"/>
      <c r="X61" s="10"/>
      <c r="Y61" s="10"/>
      <c r="Z61" s="10"/>
      <c r="AA61" s="10"/>
      <c r="AB61" s="10"/>
      <c r="AC61" s="10"/>
      <c r="AD61" s="10"/>
      <c r="AE61" s="10"/>
    </row>
    <row r="62" s="2" customFormat="1" ht="21.84"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6.96" customHeight="1">
      <c r="A63" s="36"/>
      <c r="B63" s="57"/>
      <c r="C63" s="58"/>
      <c r="D63" s="58"/>
      <c r="E63" s="58"/>
      <c r="F63" s="58"/>
      <c r="G63" s="58"/>
      <c r="H63" s="58"/>
      <c r="I63" s="58"/>
      <c r="J63" s="58"/>
      <c r="K63" s="58"/>
      <c r="L63" s="142"/>
      <c r="S63" s="36"/>
      <c r="T63" s="36"/>
      <c r="U63" s="36"/>
      <c r="V63" s="36"/>
      <c r="W63" s="36"/>
      <c r="X63" s="36"/>
      <c r="Y63" s="36"/>
      <c r="Z63" s="36"/>
      <c r="AA63" s="36"/>
      <c r="AB63" s="36"/>
      <c r="AC63" s="36"/>
      <c r="AD63" s="36"/>
      <c r="AE63" s="36"/>
    </row>
    <row r="67" s="2" customFormat="1" ht="6.96" customHeight="1">
      <c r="A67" s="36"/>
      <c r="B67" s="59"/>
      <c r="C67" s="60"/>
      <c r="D67" s="60"/>
      <c r="E67" s="60"/>
      <c r="F67" s="60"/>
      <c r="G67" s="60"/>
      <c r="H67" s="60"/>
      <c r="I67" s="60"/>
      <c r="J67" s="60"/>
      <c r="K67" s="60"/>
      <c r="L67" s="142"/>
      <c r="S67" s="36"/>
      <c r="T67" s="36"/>
      <c r="U67" s="36"/>
      <c r="V67" s="36"/>
      <c r="W67" s="36"/>
      <c r="X67" s="36"/>
      <c r="Y67" s="36"/>
      <c r="Z67" s="36"/>
      <c r="AA67" s="36"/>
      <c r="AB67" s="36"/>
      <c r="AC67" s="36"/>
      <c r="AD67" s="36"/>
      <c r="AE67" s="36"/>
    </row>
    <row r="68" s="2" customFormat="1" ht="24.96" customHeight="1">
      <c r="A68" s="36"/>
      <c r="B68" s="37"/>
      <c r="C68" s="21" t="s">
        <v>217</v>
      </c>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37"/>
      <c r="C69" s="38"/>
      <c r="D69" s="38"/>
      <c r="E69" s="38"/>
      <c r="F69" s="38"/>
      <c r="G69" s="38"/>
      <c r="H69" s="38"/>
      <c r="I69" s="38"/>
      <c r="J69" s="38"/>
      <c r="K69" s="38"/>
      <c r="L69" s="142"/>
      <c r="S69" s="36"/>
      <c r="T69" s="36"/>
      <c r="U69" s="36"/>
      <c r="V69" s="36"/>
      <c r="W69" s="36"/>
      <c r="X69" s="36"/>
      <c r="Y69" s="36"/>
      <c r="Z69" s="36"/>
      <c r="AA69" s="36"/>
      <c r="AB69" s="36"/>
      <c r="AC69" s="36"/>
      <c r="AD69" s="36"/>
      <c r="AE69" s="36"/>
    </row>
    <row r="70" s="2" customFormat="1" ht="12" customHeight="1">
      <c r="A70" s="36"/>
      <c r="B70" s="37"/>
      <c r="C70" s="30" t="s">
        <v>16</v>
      </c>
      <c r="D70" s="38"/>
      <c r="E70" s="38"/>
      <c r="F70" s="38"/>
      <c r="G70" s="38"/>
      <c r="H70" s="38"/>
      <c r="I70" s="38"/>
      <c r="J70" s="38"/>
      <c r="K70" s="38"/>
      <c r="L70" s="142"/>
      <c r="S70" s="36"/>
      <c r="T70" s="36"/>
      <c r="U70" s="36"/>
      <c r="V70" s="36"/>
      <c r="W70" s="36"/>
      <c r="X70" s="36"/>
      <c r="Y70" s="36"/>
      <c r="Z70" s="36"/>
      <c r="AA70" s="36"/>
      <c r="AB70" s="36"/>
      <c r="AC70" s="36"/>
      <c r="AD70" s="36"/>
      <c r="AE70" s="36"/>
    </row>
    <row r="71" s="2" customFormat="1" ht="16.5" customHeight="1">
      <c r="A71" s="36"/>
      <c r="B71" s="37"/>
      <c r="C71" s="38"/>
      <c r="D71" s="38"/>
      <c r="E71" s="167" t="str">
        <f>E7</f>
        <v>Školní sklad FLD, trafostanice</v>
      </c>
      <c r="F71" s="30"/>
      <c r="G71" s="30"/>
      <c r="H71" s="30"/>
      <c r="I71" s="38"/>
      <c r="J71" s="38"/>
      <c r="K71" s="38"/>
      <c r="L71" s="142"/>
      <c r="S71" s="36"/>
      <c r="T71" s="36"/>
      <c r="U71" s="36"/>
      <c r="V71" s="36"/>
      <c r="W71" s="36"/>
      <c r="X71" s="36"/>
      <c r="Y71" s="36"/>
      <c r="Z71" s="36"/>
      <c r="AA71" s="36"/>
      <c r="AB71" s="36"/>
      <c r="AC71" s="36"/>
      <c r="AD71" s="36"/>
      <c r="AE71" s="36"/>
    </row>
    <row r="72" s="2" customFormat="1" ht="12" customHeight="1">
      <c r="A72" s="36"/>
      <c r="B72" s="37"/>
      <c r="C72" s="30" t="s">
        <v>201</v>
      </c>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16.5" customHeight="1">
      <c r="A73" s="36"/>
      <c r="B73" s="37"/>
      <c r="C73" s="38"/>
      <c r="D73" s="38"/>
      <c r="E73" s="67" t="str">
        <f>E9</f>
        <v>2020-076-05 - PBŘ</v>
      </c>
      <c r="F73" s="38"/>
      <c r="G73" s="38"/>
      <c r="H73" s="38"/>
      <c r="I73" s="38"/>
      <c r="J73" s="38"/>
      <c r="K73" s="38"/>
      <c r="L73" s="14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2" customHeight="1">
      <c r="A75" s="36"/>
      <c r="B75" s="37"/>
      <c r="C75" s="30" t="s">
        <v>21</v>
      </c>
      <c r="D75" s="38"/>
      <c r="E75" s="38"/>
      <c r="F75" s="25" t="str">
        <f>F12</f>
        <v>Kamýcká 1176, Praha 6</v>
      </c>
      <c r="G75" s="38"/>
      <c r="H75" s="38"/>
      <c r="I75" s="30" t="s">
        <v>23</v>
      </c>
      <c r="J75" s="70" t="str">
        <f>IF(J12="","",J12)</f>
        <v>16. 10. 2020</v>
      </c>
      <c r="K75" s="38"/>
      <c r="L75" s="14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40.05" customHeight="1">
      <c r="A77" s="36"/>
      <c r="B77" s="37"/>
      <c r="C77" s="30" t="s">
        <v>25</v>
      </c>
      <c r="D77" s="38"/>
      <c r="E77" s="38"/>
      <c r="F77" s="25" t="str">
        <f>E15</f>
        <v>ČZU v Praze, Kamýcká 1176, Praha 6</v>
      </c>
      <c r="G77" s="38"/>
      <c r="H77" s="38"/>
      <c r="I77" s="30" t="s">
        <v>31</v>
      </c>
      <c r="J77" s="34" t="str">
        <f>E21</f>
        <v>Ing. Vladimír Čapka, Gerstnerova 5/658, Praha 7</v>
      </c>
      <c r="K77" s="38"/>
      <c r="L77" s="142"/>
      <c r="S77" s="36"/>
      <c r="T77" s="36"/>
      <c r="U77" s="36"/>
      <c r="V77" s="36"/>
      <c r="W77" s="36"/>
      <c r="X77" s="36"/>
      <c r="Y77" s="36"/>
      <c r="Z77" s="36"/>
      <c r="AA77" s="36"/>
      <c r="AB77" s="36"/>
      <c r="AC77" s="36"/>
      <c r="AD77" s="36"/>
      <c r="AE77" s="36"/>
    </row>
    <row r="78" s="2" customFormat="1" ht="25.65" customHeight="1">
      <c r="A78" s="36"/>
      <c r="B78" s="37"/>
      <c r="C78" s="30" t="s">
        <v>29</v>
      </c>
      <c r="D78" s="38"/>
      <c r="E78" s="38"/>
      <c r="F78" s="25" t="str">
        <f>IF(E18="","",E18)</f>
        <v>Vyplň údaj</v>
      </c>
      <c r="G78" s="38"/>
      <c r="H78" s="38"/>
      <c r="I78" s="30" t="s">
        <v>34</v>
      </c>
      <c r="J78" s="34" t="str">
        <f>E24</f>
        <v>Ing. Dana Mlejnková</v>
      </c>
      <c r="K78" s="38"/>
      <c r="L78" s="142"/>
      <c r="S78" s="36"/>
      <c r="T78" s="36"/>
      <c r="U78" s="36"/>
      <c r="V78" s="36"/>
      <c r="W78" s="36"/>
      <c r="X78" s="36"/>
      <c r="Y78" s="36"/>
      <c r="Z78" s="36"/>
      <c r="AA78" s="36"/>
      <c r="AB78" s="36"/>
      <c r="AC78" s="36"/>
      <c r="AD78" s="36"/>
      <c r="AE78" s="36"/>
    </row>
    <row r="79" s="2" customFormat="1" ht="10.32" customHeight="1">
      <c r="A79" s="36"/>
      <c r="B79" s="37"/>
      <c r="C79" s="38"/>
      <c r="D79" s="38"/>
      <c r="E79" s="38"/>
      <c r="F79" s="38"/>
      <c r="G79" s="38"/>
      <c r="H79" s="38"/>
      <c r="I79" s="38"/>
      <c r="J79" s="38"/>
      <c r="K79" s="38"/>
      <c r="L79" s="142"/>
      <c r="S79" s="36"/>
      <c r="T79" s="36"/>
      <c r="U79" s="36"/>
      <c r="V79" s="36"/>
      <c r="W79" s="36"/>
      <c r="X79" s="36"/>
      <c r="Y79" s="36"/>
      <c r="Z79" s="36"/>
      <c r="AA79" s="36"/>
      <c r="AB79" s="36"/>
      <c r="AC79" s="36"/>
      <c r="AD79" s="36"/>
      <c r="AE79" s="36"/>
    </row>
    <row r="80" s="11" customFormat="1" ht="29.28" customHeight="1">
      <c r="A80" s="183"/>
      <c r="B80" s="184"/>
      <c r="C80" s="185" t="s">
        <v>218</v>
      </c>
      <c r="D80" s="186" t="s">
        <v>57</v>
      </c>
      <c r="E80" s="186" t="s">
        <v>53</v>
      </c>
      <c r="F80" s="186" t="s">
        <v>54</v>
      </c>
      <c r="G80" s="186" t="s">
        <v>219</v>
      </c>
      <c r="H80" s="186" t="s">
        <v>220</v>
      </c>
      <c r="I80" s="186" t="s">
        <v>221</v>
      </c>
      <c r="J80" s="186" t="s">
        <v>208</v>
      </c>
      <c r="K80" s="187" t="s">
        <v>222</v>
      </c>
      <c r="L80" s="188"/>
      <c r="M80" s="90" t="s">
        <v>19</v>
      </c>
      <c r="N80" s="91" t="s">
        <v>42</v>
      </c>
      <c r="O80" s="91" t="s">
        <v>223</v>
      </c>
      <c r="P80" s="91" t="s">
        <v>224</v>
      </c>
      <c r="Q80" s="91" t="s">
        <v>225</v>
      </c>
      <c r="R80" s="91" t="s">
        <v>226</v>
      </c>
      <c r="S80" s="91" t="s">
        <v>227</v>
      </c>
      <c r="T80" s="92" t="s">
        <v>228</v>
      </c>
      <c r="U80" s="183"/>
      <c r="V80" s="183"/>
      <c r="W80" s="183"/>
      <c r="X80" s="183"/>
      <c r="Y80" s="183"/>
      <c r="Z80" s="183"/>
      <c r="AA80" s="183"/>
      <c r="AB80" s="183"/>
      <c r="AC80" s="183"/>
      <c r="AD80" s="183"/>
      <c r="AE80" s="183"/>
    </row>
    <row r="81" s="2" customFormat="1" ht="22.8" customHeight="1">
      <c r="A81" s="36"/>
      <c r="B81" s="37"/>
      <c r="C81" s="97" t="s">
        <v>229</v>
      </c>
      <c r="D81" s="38"/>
      <c r="E81" s="38"/>
      <c r="F81" s="38"/>
      <c r="G81" s="38"/>
      <c r="H81" s="38"/>
      <c r="I81" s="38"/>
      <c r="J81" s="189">
        <f>BK81</f>
        <v>0</v>
      </c>
      <c r="K81" s="38"/>
      <c r="L81" s="42"/>
      <c r="M81" s="93"/>
      <c r="N81" s="190"/>
      <c r="O81" s="94"/>
      <c r="P81" s="191">
        <f>P82</f>
        <v>0</v>
      </c>
      <c r="Q81" s="94"/>
      <c r="R81" s="191">
        <f>R82</f>
        <v>0.028000000000000001</v>
      </c>
      <c r="S81" s="94"/>
      <c r="T81" s="192">
        <f>T82</f>
        <v>0</v>
      </c>
      <c r="U81" s="36"/>
      <c r="V81" s="36"/>
      <c r="W81" s="36"/>
      <c r="X81" s="36"/>
      <c r="Y81" s="36"/>
      <c r="Z81" s="36"/>
      <c r="AA81" s="36"/>
      <c r="AB81" s="36"/>
      <c r="AC81" s="36"/>
      <c r="AD81" s="36"/>
      <c r="AE81" s="36"/>
      <c r="AT81" s="15" t="s">
        <v>71</v>
      </c>
      <c r="AU81" s="15" t="s">
        <v>209</v>
      </c>
      <c r="BK81" s="193">
        <f>BK82</f>
        <v>0</v>
      </c>
    </row>
    <row r="82" s="12" customFormat="1" ht="25.92" customHeight="1">
      <c r="A82" s="12"/>
      <c r="B82" s="194"/>
      <c r="C82" s="195"/>
      <c r="D82" s="196" t="s">
        <v>71</v>
      </c>
      <c r="E82" s="197" t="s">
        <v>368</v>
      </c>
      <c r="F82" s="197" t="s">
        <v>369</v>
      </c>
      <c r="G82" s="195"/>
      <c r="H82" s="195"/>
      <c r="I82" s="198"/>
      <c r="J82" s="199">
        <f>BK82</f>
        <v>0</v>
      </c>
      <c r="K82" s="195"/>
      <c r="L82" s="200"/>
      <c r="M82" s="201"/>
      <c r="N82" s="202"/>
      <c r="O82" s="202"/>
      <c r="P82" s="203">
        <f>P83</f>
        <v>0</v>
      </c>
      <c r="Q82" s="202"/>
      <c r="R82" s="203">
        <f>R83</f>
        <v>0.028000000000000001</v>
      </c>
      <c r="S82" s="202"/>
      <c r="T82" s="204">
        <f>T83</f>
        <v>0</v>
      </c>
      <c r="U82" s="12"/>
      <c r="V82" s="12"/>
      <c r="W82" s="12"/>
      <c r="X82" s="12"/>
      <c r="Y82" s="12"/>
      <c r="Z82" s="12"/>
      <c r="AA82" s="12"/>
      <c r="AB82" s="12"/>
      <c r="AC82" s="12"/>
      <c r="AD82" s="12"/>
      <c r="AE82" s="12"/>
      <c r="AR82" s="205" t="s">
        <v>239</v>
      </c>
      <c r="AT82" s="206" t="s">
        <v>71</v>
      </c>
      <c r="AU82" s="206" t="s">
        <v>72</v>
      </c>
      <c r="AY82" s="205" t="s">
        <v>232</v>
      </c>
      <c r="BK82" s="207">
        <f>BK83</f>
        <v>0</v>
      </c>
    </row>
    <row r="83" s="12" customFormat="1" ht="22.8" customHeight="1">
      <c r="A83" s="12"/>
      <c r="B83" s="194"/>
      <c r="C83" s="195"/>
      <c r="D83" s="196" t="s">
        <v>71</v>
      </c>
      <c r="E83" s="208" t="s">
        <v>2046</v>
      </c>
      <c r="F83" s="208" t="s">
        <v>2047</v>
      </c>
      <c r="G83" s="195"/>
      <c r="H83" s="195"/>
      <c r="I83" s="198"/>
      <c r="J83" s="209">
        <f>BK83</f>
        <v>0</v>
      </c>
      <c r="K83" s="195"/>
      <c r="L83" s="200"/>
      <c r="M83" s="201"/>
      <c r="N83" s="202"/>
      <c r="O83" s="202"/>
      <c r="P83" s="203">
        <f>SUM(P84:P87)</f>
        <v>0</v>
      </c>
      <c r="Q83" s="202"/>
      <c r="R83" s="203">
        <f>SUM(R84:R87)</f>
        <v>0.028000000000000001</v>
      </c>
      <c r="S83" s="202"/>
      <c r="T83" s="204">
        <f>SUM(T84:T87)</f>
        <v>0</v>
      </c>
      <c r="U83" s="12"/>
      <c r="V83" s="12"/>
      <c r="W83" s="12"/>
      <c r="X83" s="12"/>
      <c r="Y83" s="12"/>
      <c r="Z83" s="12"/>
      <c r="AA83" s="12"/>
      <c r="AB83" s="12"/>
      <c r="AC83" s="12"/>
      <c r="AD83" s="12"/>
      <c r="AE83" s="12"/>
      <c r="AR83" s="205" t="s">
        <v>239</v>
      </c>
      <c r="AT83" s="206" t="s">
        <v>71</v>
      </c>
      <c r="AU83" s="206" t="s">
        <v>79</v>
      </c>
      <c r="AY83" s="205" t="s">
        <v>232</v>
      </c>
      <c r="BK83" s="207">
        <f>SUM(BK84:BK87)</f>
        <v>0</v>
      </c>
    </row>
    <row r="84" s="2" customFormat="1" ht="24.15" customHeight="1">
      <c r="A84" s="36"/>
      <c r="B84" s="37"/>
      <c r="C84" s="210" t="s">
        <v>79</v>
      </c>
      <c r="D84" s="210" t="s">
        <v>234</v>
      </c>
      <c r="E84" s="211" t="s">
        <v>2048</v>
      </c>
      <c r="F84" s="212" t="s">
        <v>2049</v>
      </c>
      <c r="G84" s="213" t="s">
        <v>580</v>
      </c>
      <c r="H84" s="214">
        <v>2</v>
      </c>
      <c r="I84" s="215"/>
      <c r="J84" s="216">
        <f>ROUND(I84*H84,2)</f>
        <v>0</v>
      </c>
      <c r="K84" s="212" t="s">
        <v>19</v>
      </c>
      <c r="L84" s="42"/>
      <c r="M84" s="217" t="s">
        <v>19</v>
      </c>
      <c r="N84" s="218" t="s">
        <v>43</v>
      </c>
      <c r="O84" s="82"/>
      <c r="P84" s="219">
        <f>O84*H84</f>
        <v>0</v>
      </c>
      <c r="Q84" s="219">
        <v>0.0060000000000000001</v>
      </c>
      <c r="R84" s="219">
        <f>Q84*H84</f>
        <v>0.012</v>
      </c>
      <c r="S84" s="219">
        <v>0</v>
      </c>
      <c r="T84" s="220">
        <f>S84*H84</f>
        <v>0</v>
      </c>
      <c r="U84" s="36"/>
      <c r="V84" s="36"/>
      <c r="W84" s="36"/>
      <c r="X84" s="36"/>
      <c r="Y84" s="36"/>
      <c r="Z84" s="36"/>
      <c r="AA84" s="36"/>
      <c r="AB84" s="36"/>
      <c r="AC84" s="36"/>
      <c r="AD84" s="36"/>
      <c r="AE84" s="36"/>
      <c r="AR84" s="221" t="s">
        <v>297</v>
      </c>
      <c r="AT84" s="221" t="s">
        <v>234</v>
      </c>
      <c r="AU84" s="221" t="s">
        <v>81</v>
      </c>
      <c r="AY84" s="15" t="s">
        <v>232</v>
      </c>
      <c r="BE84" s="222">
        <f>IF(N84="základní",J84,0)</f>
        <v>0</v>
      </c>
      <c r="BF84" s="222">
        <f>IF(N84="snížená",J84,0)</f>
        <v>0</v>
      </c>
      <c r="BG84" s="222">
        <f>IF(N84="zákl. přenesená",J84,0)</f>
        <v>0</v>
      </c>
      <c r="BH84" s="222">
        <f>IF(N84="sníž. přenesená",J84,0)</f>
        <v>0</v>
      </c>
      <c r="BI84" s="222">
        <f>IF(N84="nulová",J84,0)</f>
        <v>0</v>
      </c>
      <c r="BJ84" s="15" t="s">
        <v>79</v>
      </c>
      <c r="BK84" s="222">
        <f>ROUND(I84*H84,2)</f>
        <v>0</v>
      </c>
      <c r="BL84" s="15" t="s">
        <v>297</v>
      </c>
      <c r="BM84" s="221" t="s">
        <v>2050</v>
      </c>
    </row>
    <row r="85" s="2" customFormat="1" ht="14.4" customHeight="1">
      <c r="A85" s="36"/>
      <c r="B85" s="37"/>
      <c r="C85" s="210" t="s">
        <v>81</v>
      </c>
      <c r="D85" s="210" t="s">
        <v>234</v>
      </c>
      <c r="E85" s="211" t="s">
        <v>2051</v>
      </c>
      <c r="F85" s="212" t="s">
        <v>2052</v>
      </c>
      <c r="G85" s="213" t="s">
        <v>638</v>
      </c>
      <c r="H85" s="214">
        <v>1</v>
      </c>
      <c r="I85" s="215"/>
      <c r="J85" s="216">
        <f>ROUND(I85*H85,2)</f>
        <v>0</v>
      </c>
      <c r="K85" s="212" t="s">
        <v>19</v>
      </c>
      <c r="L85" s="42"/>
      <c r="M85" s="217" t="s">
        <v>19</v>
      </c>
      <c r="N85" s="218" t="s">
        <v>43</v>
      </c>
      <c r="O85" s="82"/>
      <c r="P85" s="219">
        <f>O85*H85</f>
        <v>0</v>
      </c>
      <c r="Q85" s="219">
        <v>0.0040000000000000001</v>
      </c>
      <c r="R85" s="219">
        <f>Q85*H85</f>
        <v>0.0040000000000000001</v>
      </c>
      <c r="S85" s="219">
        <v>0</v>
      </c>
      <c r="T85" s="220">
        <f>S85*H85</f>
        <v>0</v>
      </c>
      <c r="U85" s="36"/>
      <c r="V85" s="36"/>
      <c r="W85" s="36"/>
      <c r="X85" s="36"/>
      <c r="Y85" s="36"/>
      <c r="Z85" s="36"/>
      <c r="AA85" s="36"/>
      <c r="AB85" s="36"/>
      <c r="AC85" s="36"/>
      <c r="AD85" s="36"/>
      <c r="AE85" s="36"/>
      <c r="AR85" s="221" t="s">
        <v>297</v>
      </c>
      <c r="AT85" s="221" t="s">
        <v>234</v>
      </c>
      <c r="AU85" s="221" t="s">
        <v>81</v>
      </c>
      <c r="AY85" s="15" t="s">
        <v>232</v>
      </c>
      <c r="BE85" s="222">
        <f>IF(N85="základní",J85,0)</f>
        <v>0</v>
      </c>
      <c r="BF85" s="222">
        <f>IF(N85="snížená",J85,0)</f>
        <v>0</v>
      </c>
      <c r="BG85" s="222">
        <f>IF(N85="zákl. přenesená",J85,0)</f>
        <v>0</v>
      </c>
      <c r="BH85" s="222">
        <f>IF(N85="sníž. přenesená",J85,0)</f>
        <v>0</v>
      </c>
      <c r="BI85" s="222">
        <f>IF(N85="nulová",J85,0)</f>
        <v>0</v>
      </c>
      <c r="BJ85" s="15" t="s">
        <v>79</v>
      </c>
      <c r="BK85" s="222">
        <f>ROUND(I85*H85,2)</f>
        <v>0</v>
      </c>
      <c r="BL85" s="15" t="s">
        <v>297</v>
      </c>
      <c r="BM85" s="221" t="s">
        <v>2053</v>
      </c>
    </row>
    <row r="86" s="2" customFormat="1" ht="24.15" customHeight="1">
      <c r="A86" s="36"/>
      <c r="B86" s="37"/>
      <c r="C86" s="210" t="s">
        <v>245</v>
      </c>
      <c r="D86" s="210" t="s">
        <v>234</v>
      </c>
      <c r="E86" s="211" t="s">
        <v>2054</v>
      </c>
      <c r="F86" s="212" t="s">
        <v>2055</v>
      </c>
      <c r="G86" s="213" t="s">
        <v>638</v>
      </c>
      <c r="H86" s="214">
        <v>1</v>
      </c>
      <c r="I86" s="215"/>
      <c r="J86" s="216">
        <f>ROUND(I86*H86,2)</f>
        <v>0</v>
      </c>
      <c r="K86" s="212" t="s">
        <v>19</v>
      </c>
      <c r="L86" s="42"/>
      <c r="M86" s="217" t="s">
        <v>19</v>
      </c>
      <c r="N86" s="218" t="s">
        <v>43</v>
      </c>
      <c r="O86" s="82"/>
      <c r="P86" s="219">
        <f>O86*H86</f>
        <v>0</v>
      </c>
      <c r="Q86" s="219">
        <v>0.012</v>
      </c>
      <c r="R86" s="219">
        <f>Q86*H86</f>
        <v>0.012</v>
      </c>
      <c r="S86" s="219">
        <v>0</v>
      </c>
      <c r="T86" s="220">
        <f>S86*H86</f>
        <v>0</v>
      </c>
      <c r="U86" s="36"/>
      <c r="V86" s="36"/>
      <c r="W86" s="36"/>
      <c r="X86" s="36"/>
      <c r="Y86" s="36"/>
      <c r="Z86" s="36"/>
      <c r="AA86" s="36"/>
      <c r="AB86" s="36"/>
      <c r="AC86" s="36"/>
      <c r="AD86" s="36"/>
      <c r="AE86" s="36"/>
      <c r="AR86" s="221" t="s">
        <v>297</v>
      </c>
      <c r="AT86" s="221" t="s">
        <v>234</v>
      </c>
      <c r="AU86" s="221" t="s">
        <v>81</v>
      </c>
      <c r="AY86" s="15" t="s">
        <v>232</v>
      </c>
      <c r="BE86" s="222">
        <f>IF(N86="základní",J86,0)</f>
        <v>0</v>
      </c>
      <c r="BF86" s="222">
        <f>IF(N86="snížená",J86,0)</f>
        <v>0</v>
      </c>
      <c r="BG86" s="222">
        <f>IF(N86="zákl. přenesená",J86,0)</f>
        <v>0</v>
      </c>
      <c r="BH86" s="222">
        <f>IF(N86="sníž. přenesená",J86,0)</f>
        <v>0</v>
      </c>
      <c r="BI86" s="222">
        <f>IF(N86="nulová",J86,0)</f>
        <v>0</v>
      </c>
      <c r="BJ86" s="15" t="s">
        <v>79</v>
      </c>
      <c r="BK86" s="222">
        <f>ROUND(I86*H86,2)</f>
        <v>0</v>
      </c>
      <c r="BL86" s="15" t="s">
        <v>297</v>
      </c>
      <c r="BM86" s="221" t="s">
        <v>2056</v>
      </c>
    </row>
    <row r="87" s="2" customFormat="1" ht="14.4" customHeight="1">
      <c r="A87" s="36"/>
      <c r="B87" s="37"/>
      <c r="C87" s="210" t="s">
        <v>239</v>
      </c>
      <c r="D87" s="210" t="s">
        <v>234</v>
      </c>
      <c r="E87" s="211" t="s">
        <v>2057</v>
      </c>
      <c r="F87" s="212" t="s">
        <v>2058</v>
      </c>
      <c r="G87" s="213" t="s">
        <v>638</v>
      </c>
      <c r="H87" s="214">
        <v>1</v>
      </c>
      <c r="I87" s="215"/>
      <c r="J87" s="216">
        <f>ROUND(I87*H87,2)</f>
        <v>0</v>
      </c>
      <c r="K87" s="212" t="s">
        <v>19</v>
      </c>
      <c r="L87" s="42"/>
      <c r="M87" s="233" t="s">
        <v>19</v>
      </c>
      <c r="N87" s="234" t="s">
        <v>43</v>
      </c>
      <c r="O87" s="235"/>
      <c r="P87" s="236">
        <f>O87*H87</f>
        <v>0</v>
      </c>
      <c r="Q87" s="236">
        <v>0</v>
      </c>
      <c r="R87" s="236">
        <f>Q87*H87</f>
        <v>0</v>
      </c>
      <c r="S87" s="236">
        <v>0</v>
      </c>
      <c r="T87" s="237">
        <f>S87*H87</f>
        <v>0</v>
      </c>
      <c r="U87" s="36"/>
      <c r="V87" s="36"/>
      <c r="W87" s="36"/>
      <c r="X87" s="36"/>
      <c r="Y87" s="36"/>
      <c r="Z87" s="36"/>
      <c r="AA87" s="36"/>
      <c r="AB87" s="36"/>
      <c r="AC87" s="36"/>
      <c r="AD87" s="36"/>
      <c r="AE87" s="36"/>
      <c r="AR87" s="221" t="s">
        <v>297</v>
      </c>
      <c r="AT87" s="221" t="s">
        <v>234</v>
      </c>
      <c r="AU87" s="221" t="s">
        <v>81</v>
      </c>
      <c r="AY87" s="15" t="s">
        <v>232</v>
      </c>
      <c r="BE87" s="222">
        <f>IF(N87="základní",J87,0)</f>
        <v>0</v>
      </c>
      <c r="BF87" s="222">
        <f>IF(N87="snížená",J87,0)</f>
        <v>0</v>
      </c>
      <c r="BG87" s="222">
        <f>IF(N87="zákl. přenesená",J87,0)</f>
        <v>0</v>
      </c>
      <c r="BH87" s="222">
        <f>IF(N87="sníž. přenesená",J87,0)</f>
        <v>0</v>
      </c>
      <c r="BI87" s="222">
        <f>IF(N87="nulová",J87,0)</f>
        <v>0</v>
      </c>
      <c r="BJ87" s="15" t="s">
        <v>79</v>
      </c>
      <c r="BK87" s="222">
        <f>ROUND(I87*H87,2)</f>
        <v>0</v>
      </c>
      <c r="BL87" s="15" t="s">
        <v>297</v>
      </c>
      <c r="BM87" s="221" t="s">
        <v>2059</v>
      </c>
    </row>
    <row r="88" s="2" customFormat="1" ht="6.96" customHeight="1">
      <c r="A88" s="36"/>
      <c r="B88" s="57"/>
      <c r="C88" s="58"/>
      <c r="D88" s="58"/>
      <c r="E88" s="58"/>
      <c r="F88" s="58"/>
      <c r="G88" s="58"/>
      <c r="H88" s="58"/>
      <c r="I88" s="58"/>
      <c r="J88" s="58"/>
      <c r="K88" s="58"/>
      <c r="L88" s="42"/>
      <c r="M88" s="36"/>
      <c r="O88" s="36"/>
      <c r="P88" s="36"/>
      <c r="Q88" s="36"/>
      <c r="R88" s="36"/>
      <c r="S88" s="36"/>
      <c r="T88" s="36"/>
      <c r="U88" s="36"/>
      <c r="V88" s="36"/>
      <c r="W88" s="36"/>
      <c r="X88" s="36"/>
      <c r="Y88" s="36"/>
      <c r="Z88" s="36"/>
      <c r="AA88" s="36"/>
      <c r="AB88" s="36"/>
      <c r="AC88" s="36"/>
      <c r="AD88" s="36"/>
      <c r="AE88" s="36"/>
    </row>
  </sheetData>
  <sheetProtection sheet="1" autoFilter="0" formatColumns="0" formatRows="0" objects="1" scenarios="1" spinCount="100000" saltValue="B6AYoELX2kG0/c7EhC/h6JSbsnkkxYTOk6U2MaSFKwvjgFrQY5mWmY7SRMLpJTREoDca2XJwincinVCJu3aruA==" hashValue="1JjrL3gWp3QvlIujwNNRuO4Q6EH+Mt7uHO96T1IKSyW9l3dF5PcjxoMcxY2tPOjewdZYAtEahI0xPzjpGzRITA==" algorithmName="SHA-512" password="CC35"/>
  <autoFilter ref="C80:K87"/>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178</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2060</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ROUND(J83,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ROUND((SUM(BE83:BE110)),  2)</f>
        <v>0</v>
      </c>
      <c r="G33" s="36"/>
      <c r="H33" s="36"/>
      <c r="I33" s="155">
        <v>0.20999999999999999</v>
      </c>
      <c r="J33" s="154">
        <f>ROUND(((SUM(BE83:BE110))*I33),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ROUND((SUM(BF83:BF110)),  2)</f>
        <v>0</v>
      </c>
      <c r="G34" s="36"/>
      <c r="H34" s="36"/>
      <c r="I34" s="155">
        <v>0.14999999999999999</v>
      </c>
      <c r="J34" s="154">
        <f>ROUND(((SUM(BF83:BF110))*I34),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ROUND((SUM(BG83:BG110)),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ROUND((SUM(BH83:BH110)),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ROUND((SUM(BI83:BI110)),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 xml:space="preserve">2020-076-06 - ZTI - vnitřní voda, kanalizace, zař.předměty   </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J83</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215</v>
      </c>
      <c r="E60" s="175"/>
      <c r="F60" s="175"/>
      <c r="G60" s="175"/>
      <c r="H60" s="175"/>
      <c r="I60" s="175"/>
      <c r="J60" s="176">
        <f>J84</f>
        <v>0</v>
      </c>
      <c r="K60" s="173"/>
      <c r="L60" s="177"/>
      <c r="S60" s="9"/>
      <c r="T60" s="9"/>
      <c r="U60" s="9"/>
      <c r="V60" s="9"/>
      <c r="W60" s="9"/>
      <c r="X60" s="9"/>
      <c r="Y60" s="9"/>
      <c r="Z60" s="9"/>
      <c r="AA60" s="9"/>
      <c r="AB60" s="9"/>
      <c r="AC60" s="9"/>
      <c r="AD60" s="9"/>
      <c r="AE60" s="9"/>
    </row>
    <row r="61" s="10" customFormat="1" ht="19.92" customHeight="1">
      <c r="A61" s="10"/>
      <c r="B61" s="178"/>
      <c r="C61" s="123"/>
      <c r="D61" s="179" t="s">
        <v>1297</v>
      </c>
      <c r="E61" s="180"/>
      <c r="F61" s="180"/>
      <c r="G61" s="180"/>
      <c r="H61" s="180"/>
      <c r="I61" s="180"/>
      <c r="J61" s="181">
        <f>J85</f>
        <v>0</v>
      </c>
      <c r="K61" s="123"/>
      <c r="L61" s="182"/>
      <c r="S61" s="10"/>
      <c r="T61" s="10"/>
      <c r="U61" s="10"/>
      <c r="V61" s="10"/>
      <c r="W61" s="10"/>
      <c r="X61" s="10"/>
      <c r="Y61" s="10"/>
      <c r="Z61" s="10"/>
      <c r="AA61" s="10"/>
      <c r="AB61" s="10"/>
      <c r="AC61" s="10"/>
      <c r="AD61" s="10"/>
      <c r="AE61" s="10"/>
    </row>
    <row r="62" s="10" customFormat="1" ht="19.92" customHeight="1">
      <c r="A62" s="10"/>
      <c r="B62" s="178"/>
      <c r="C62" s="123"/>
      <c r="D62" s="179" t="s">
        <v>2061</v>
      </c>
      <c r="E62" s="180"/>
      <c r="F62" s="180"/>
      <c r="G62" s="180"/>
      <c r="H62" s="180"/>
      <c r="I62" s="180"/>
      <c r="J62" s="181">
        <f>J95</f>
        <v>0</v>
      </c>
      <c r="K62" s="123"/>
      <c r="L62" s="182"/>
      <c r="S62" s="10"/>
      <c r="T62" s="10"/>
      <c r="U62" s="10"/>
      <c r="V62" s="10"/>
      <c r="W62" s="10"/>
      <c r="X62" s="10"/>
      <c r="Y62" s="10"/>
      <c r="Z62" s="10"/>
      <c r="AA62" s="10"/>
      <c r="AB62" s="10"/>
      <c r="AC62" s="10"/>
      <c r="AD62" s="10"/>
      <c r="AE62" s="10"/>
    </row>
    <row r="63" s="10" customFormat="1" ht="19.92" customHeight="1">
      <c r="A63" s="10"/>
      <c r="B63" s="178"/>
      <c r="C63" s="123"/>
      <c r="D63" s="179" t="s">
        <v>967</v>
      </c>
      <c r="E63" s="180"/>
      <c r="F63" s="180"/>
      <c r="G63" s="180"/>
      <c r="H63" s="180"/>
      <c r="I63" s="180"/>
      <c r="J63" s="181">
        <f>J107</f>
        <v>0</v>
      </c>
      <c r="K63" s="123"/>
      <c r="L63" s="182"/>
      <c r="S63" s="10"/>
      <c r="T63" s="10"/>
      <c r="U63" s="10"/>
      <c r="V63" s="10"/>
      <c r="W63" s="10"/>
      <c r="X63" s="10"/>
      <c r="Y63" s="10"/>
      <c r="Z63" s="10"/>
      <c r="AA63" s="10"/>
      <c r="AB63" s="10"/>
      <c r="AC63" s="10"/>
      <c r="AD63" s="10"/>
      <c r="AE63" s="10"/>
    </row>
    <row r="64" s="2" customFormat="1" ht="21.84" customHeight="1">
      <c r="A64" s="36"/>
      <c r="B64" s="37"/>
      <c r="C64" s="38"/>
      <c r="D64" s="38"/>
      <c r="E64" s="38"/>
      <c r="F64" s="38"/>
      <c r="G64" s="38"/>
      <c r="H64" s="38"/>
      <c r="I64" s="38"/>
      <c r="J64" s="38"/>
      <c r="K64" s="38"/>
      <c r="L64" s="142"/>
      <c r="S64" s="36"/>
      <c r="T64" s="36"/>
      <c r="U64" s="36"/>
      <c r="V64" s="36"/>
      <c r="W64" s="36"/>
      <c r="X64" s="36"/>
      <c r="Y64" s="36"/>
      <c r="Z64" s="36"/>
      <c r="AA64" s="36"/>
      <c r="AB64" s="36"/>
      <c r="AC64" s="36"/>
      <c r="AD64" s="36"/>
      <c r="AE64" s="36"/>
    </row>
    <row r="65" s="2" customFormat="1" ht="6.96" customHeight="1">
      <c r="A65" s="36"/>
      <c r="B65" s="57"/>
      <c r="C65" s="58"/>
      <c r="D65" s="58"/>
      <c r="E65" s="58"/>
      <c r="F65" s="58"/>
      <c r="G65" s="58"/>
      <c r="H65" s="58"/>
      <c r="I65" s="58"/>
      <c r="J65" s="58"/>
      <c r="K65" s="58"/>
      <c r="L65" s="142"/>
      <c r="S65" s="36"/>
      <c r="T65" s="36"/>
      <c r="U65" s="36"/>
      <c r="V65" s="36"/>
      <c r="W65" s="36"/>
      <c r="X65" s="36"/>
      <c r="Y65" s="36"/>
      <c r="Z65" s="36"/>
      <c r="AA65" s="36"/>
      <c r="AB65" s="36"/>
      <c r="AC65" s="36"/>
      <c r="AD65" s="36"/>
      <c r="AE65" s="36"/>
    </row>
    <row r="69" s="2" customFormat="1" ht="6.96" customHeight="1">
      <c r="A69" s="36"/>
      <c r="B69" s="59"/>
      <c r="C69" s="60"/>
      <c r="D69" s="60"/>
      <c r="E69" s="60"/>
      <c r="F69" s="60"/>
      <c r="G69" s="60"/>
      <c r="H69" s="60"/>
      <c r="I69" s="60"/>
      <c r="J69" s="60"/>
      <c r="K69" s="60"/>
      <c r="L69" s="142"/>
      <c r="S69" s="36"/>
      <c r="T69" s="36"/>
      <c r="U69" s="36"/>
      <c r="V69" s="36"/>
      <c r="W69" s="36"/>
      <c r="X69" s="36"/>
      <c r="Y69" s="36"/>
      <c r="Z69" s="36"/>
      <c r="AA69" s="36"/>
      <c r="AB69" s="36"/>
      <c r="AC69" s="36"/>
      <c r="AD69" s="36"/>
      <c r="AE69" s="36"/>
    </row>
    <row r="70" s="2" customFormat="1" ht="24.96" customHeight="1">
      <c r="A70" s="36"/>
      <c r="B70" s="37"/>
      <c r="C70" s="21" t="s">
        <v>217</v>
      </c>
      <c r="D70" s="38"/>
      <c r="E70" s="38"/>
      <c r="F70" s="38"/>
      <c r="G70" s="38"/>
      <c r="H70" s="38"/>
      <c r="I70" s="38"/>
      <c r="J70" s="38"/>
      <c r="K70" s="38"/>
      <c r="L70" s="142"/>
      <c r="S70" s="36"/>
      <c r="T70" s="36"/>
      <c r="U70" s="36"/>
      <c r="V70" s="36"/>
      <c r="W70" s="36"/>
      <c r="X70" s="36"/>
      <c r="Y70" s="36"/>
      <c r="Z70" s="36"/>
      <c r="AA70" s="36"/>
      <c r="AB70" s="36"/>
      <c r="AC70" s="36"/>
      <c r="AD70" s="36"/>
      <c r="AE70" s="36"/>
    </row>
    <row r="71" s="2" customFormat="1" ht="6.96" customHeight="1">
      <c r="A71" s="36"/>
      <c r="B71" s="37"/>
      <c r="C71" s="38"/>
      <c r="D71" s="38"/>
      <c r="E71" s="38"/>
      <c r="F71" s="38"/>
      <c r="G71" s="38"/>
      <c r="H71" s="38"/>
      <c r="I71" s="38"/>
      <c r="J71" s="38"/>
      <c r="K71" s="38"/>
      <c r="L71" s="142"/>
      <c r="S71" s="36"/>
      <c r="T71" s="36"/>
      <c r="U71" s="36"/>
      <c r="V71" s="36"/>
      <c r="W71" s="36"/>
      <c r="X71" s="36"/>
      <c r="Y71" s="36"/>
      <c r="Z71" s="36"/>
      <c r="AA71" s="36"/>
      <c r="AB71" s="36"/>
      <c r="AC71" s="36"/>
      <c r="AD71" s="36"/>
      <c r="AE71" s="36"/>
    </row>
    <row r="72" s="2" customFormat="1" ht="12" customHeight="1">
      <c r="A72" s="36"/>
      <c r="B72" s="37"/>
      <c r="C72" s="30" t="s">
        <v>16</v>
      </c>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16.5" customHeight="1">
      <c r="A73" s="36"/>
      <c r="B73" s="37"/>
      <c r="C73" s="38"/>
      <c r="D73" s="38"/>
      <c r="E73" s="167" t="str">
        <f>E7</f>
        <v>Školní sklad FLD, trafostanice</v>
      </c>
      <c r="F73" s="30"/>
      <c r="G73" s="30"/>
      <c r="H73" s="30"/>
      <c r="I73" s="38"/>
      <c r="J73" s="38"/>
      <c r="K73" s="38"/>
      <c r="L73" s="142"/>
      <c r="S73" s="36"/>
      <c r="T73" s="36"/>
      <c r="U73" s="36"/>
      <c r="V73" s="36"/>
      <c r="W73" s="36"/>
      <c r="X73" s="36"/>
      <c r="Y73" s="36"/>
      <c r="Z73" s="36"/>
      <c r="AA73" s="36"/>
      <c r="AB73" s="36"/>
      <c r="AC73" s="36"/>
      <c r="AD73" s="36"/>
      <c r="AE73" s="36"/>
    </row>
    <row r="74" s="2" customFormat="1" ht="12" customHeight="1">
      <c r="A74" s="36"/>
      <c r="B74" s="37"/>
      <c r="C74" s="30" t="s">
        <v>201</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6.5" customHeight="1">
      <c r="A75" s="36"/>
      <c r="B75" s="37"/>
      <c r="C75" s="38"/>
      <c r="D75" s="38"/>
      <c r="E75" s="67" t="str">
        <f>E9</f>
        <v xml:space="preserve">2020-076-06 - ZTI - vnitřní voda, kanalizace, zař.předměty   </v>
      </c>
      <c r="F75" s="38"/>
      <c r="G75" s="38"/>
      <c r="H75" s="38"/>
      <c r="I75" s="38"/>
      <c r="J75" s="38"/>
      <c r="K75" s="38"/>
      <c r="L75" s="14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2" customHeight="1">
      <c r="A77" s="36"/>
      <c r="B77" s="37"/>
      <c r="C77" s="30" t="s">
        <v>21</v>
      </c>
      <c r="D77" s="38"/>
      <c r="E77" s="38"/>
      <c r="F77" s="25" t="str">
        <f>F12</f>
        <v>Kamýcká 1176, Praha 6</v>
      </c>
      <c r="G77" s="38"/>
      <c r="H77" s="38"/>
      <c r="I77" s="30" t="s">
        <v>23</v>
      </c>
      <c r="J77" s="70" t="str">
        <f>IF(J12="","",J12)</f>
        <v>16. 10. 2020</v>
      </c>
      <c r="K77" s="38"/>
      <c r="L77" s="142"/>
      <c r="S77" s="36"/>
      <c r="T77" s="36"/>
      <c r="U77" s="36"/>
      <c r="V77" s="36"/>
      <c r="W77" s="36"/>
      <c r="X77" s="36"/>
      <c r="Y77" s="36"/>
      <c r="Z77" s="36"/>
      <c r="AA77" s="36"/>
      <c r="AB77" s="36"/>
      <c r="AC77" s="36"/>
      <c r="AD77" s="36"/>
      <c r="AE77" s="36"/>
    </row>
    <row r="78" s="2" customFormat="1" ht="6.96" customHeight="1">
      <c r="A78" s="36"/>
      <c r="B78" s="37"/>
      <c r="C78" s="38"/>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40.05" customHeight="1">
      <c r="A79" s="36"/>
      <c r="B79" s="37"/>
      <c r="C79" s="30" t="s">
        <v>25</v>
      </c>
      <c r="D79" s="38"/>
      <c r="E79" s="38"/>
      <c r="F79" s="25" t="str">
        <f>E15</f>
        <v>ČZU v Praze, Kamýcká 1176, Praha 6</v>
      </c>
      <c r="G79" s="38"/>
      <c r="H79" s="38"/>
      <c r="I79" s="30" t="s">
        <v>31</v>
      </c>
      <c r="J79" s="34" t="str">
        <f>E21</f>
        <v>Ing. Vladimír Čapka, Gerstnerova 5/658, Praha 7</v>
      </c>
      <c r="K79" s="38"/>
      <c r="L79" s="142"/>
      <c r="S79" s="36"/>
      <c r="T79" s="36"/>
      <c r="U79" s="36"/>
      <c r="V79" s="36"/>
      <c r="W79" s="36"/>
      <c r="X79" s="36"/>
      <c r="Y79" s="36"/>
      <c r="Z79" s="36"/>
      <c r="AA79" s="36"/>
      <c r="AB79" s="36"/>
      <c r="AC79" s="36"/>
      <c r="AD79" s="36"/>
      <c r="AE79" s="36"/>
    </row>
    <row r="80" s="2" customFormat="1" ht="25.65" customHeight="1">
      <c r="A80" s="36"/>
      <c r="B80" s="37"/>
      <c r="C80" s="30" t="s">
        <v>29</v>
      </c>
      <c r="D80" s="38"/>
      <c r="E80" s="38"/>
      <c r="F80" s="25" t="str">
        <f>IF(E18="","",E18)</f>
        <v>Vyplň údaj</v>
      </c>
      <c r="G80" s="38"/>
      <c r="H80" s="38"/>
      <c r="I80" s="30" t="s">
        <v>34</v>
      </c>
      <c r="J80" s="34" t="str">
        <f>E24</f>
        <v>Ing. Dana Mlejnková</v>
      </c>
      <c r="K80" s="38"/>
      <c r="L80" s="142"/>
      <c r="S80" s="36"/>
      <c r="T80" s="36"/>
      <c r="U80" s="36"/>
      <c r="V80" s="36"/>
      <c r="W80" s="36"/>
      <c r="X80" s="36"/>
      <c r="Y80" s="36"/>
      <c r="Z80" s="36"/>
      <c r="AA80" s="36"/>
      <c r="AB80" s="36"/>
      <c r="AC80" s="36"/>
      <c r="AD80" s="36"/>
      <c r="AE80" s="36"/>
    </row>
    <row r="81" s="2" customFormat="1" ht="10.32" customHeight="1">
      <c r="A81" s="36"/>
      <c r="B81" s="37"/>
      <c r="C81" s="38"/>
      <c r="D81" s="38"/>
      <c r="E81" s="38"/>
      <c r="F81" s="38"/>
      <c r="G81" s="38"/>
      <c r="H81" s="38"/>
      <c r="I81" s="38"/>
      <c r="J81" s="38"/>
      <c r="K81" s="38"/>
      <c r="L81" s="142"/>
      <c r="S81" s="36"/>
      <c r="T81" s="36"/>
      <c r="U81" s="36"/>
      <c r="V81" s="36"/>
      <c r="W81" s="36"/>
      <c r="X81" s="36"/>
      <c r="Y81" s="36"/>
      <c r="Z81" s="36"/>
      <c r="AA81" s="36"/>
      <c r="AB81" s="36"/>
      <c r="AC81" s="36"/>
      <c r="AD81" s="36"/>
      <c r="AE81" s="36"/>
    </row>
    <row r="82" s="11" customFormat="1" ht="29.28" customHeight="1">
      <c r="A82" s="183"/>
      <c r="B82" s="184"/>
      <c r="C82" s="185" t="s">
        <v>218</v>
      </c>
      <c r="D82" s="186" t="s">
        <v>57</v>
      </c>
      <c r="E82" s="186" t="s">
        <v>53</v>
      </c>
      <c r="F82" s="186" t="s">
        <v>54</v>
      </c>
      <c r="G82" s="186" t="s">
        <v>219</v>
      </c>
      <c r="H82" s="186" t="s">
        <v>220</v>
      </c>
      <c r="I82" s="186" t="s">
        <v>221</v>
      </c>
      <c r="J82" s="186" t="s">
        <v>208</v>
      </c>
      <c r="K82" s="187" t="s">
        <v>222</v>
      </c>
      <c r="L82" s="188"/>
      <c r="M82" s="90" t="s">
        <v>19</v>
      </c>
      <c r="N82" s="91" t="s">
        <v>42</v>
      </c>
      <c r="O82" s="91" t="s">
        <v>223</v>
      </c>
      <c r="P82" s="91" t="s">
        <v>224</v>
      </c>
      <c r="Q82" s="91" t="s">
        <v>225</v>
      </c>
      <c r="R82" s="91" t="s">
        <v>226</v>
      </c>
      <c r="S82" s="91" t="s">
        <v>227</v>
      </c>
      <c r="T82" s="92" t="s">
        <v>228</v>
      </c>
      <c r="U82" s="183"/>
      <c r="V82" s="183"/>
      <c r="W82" s="183"/>
      <c r="X82" s="183"/>
      <c r="Y82" s="183"/>
      <c r="Z82" s="183"/>
      <c r="AA82" s="183"/>
      <c r="AB82" s="183"/>
      <c r="AC82" s="183"/>
      <c r="AD82" s="183"/>
      <c r="AE82" s="183"/>
    </row>
    <row r="83" s="2" customFormat="1" ht="22.8" customHeight="1">
      <c r="A83" s="36"/>
      <c r="B83" s="37"/>
      <c r="C83" s="97" t="s">
        <v>229</v>
      </c>
      <c r="D83" s="38"/>
      <c r="E83" s="38"/>
      <c r="F83" s="38"/>
      <c r="G83" s="38"/>
      <c r="H83" s="38"/>
      <c r="I83" s="38"/>
      <c r="J83" s="189">
        <f>BK83</f>
        <v>0</v>
      </c>
      <c r="K83" s="38"/>
      <c r="L83" s="42"/>
      <c r="M83" s="93"/>
      <c r="N83" s="190"/>
      <c r="O83" s="94"/>
      <c r="P83" s="191">
        <f>P84</f>
        <v>0</v>
      </c>
      <c r="Q83" s="94"/>
      <c r="R83" s="191">
        <f>R84</f>
        <v>0</v>
      </c>
      <c r="S83" s="94"/>
      <c r="T83" s="192">
        <f>T84</f>
        <v>0</v>
      </c>
      <c r="U83" s="36"/>
      <c r="V83" s="36"/>
      <c r="W83" s="36"/>
      <c r="X83" s="36"/>
      <c r="Y83" s="36"/>
      <c r="Z83" s="36"/>
      <c r="AA83" s="36"/>
      <c r="AB83" s="36"/>
      <c r="AC83" s="36"/>
      <c r="AD83" s="36"/>
      <c r="AE83" s="36"/>
      <c r="AT83" s="15" t="s">
        <v>71</v>
      </c>
      <c r="AU83" s="15" t="s">
        <v>209</v>
      </c>
      <c r="BK83" s="193">
        <f>BK84</f>
        <v>0</v>
      </c>
    </row>
    <row r="84" s="12" customFormat="1" ht="25.92" customHeight="1">
      <c r="A84" s="12"/>
      <c r="B84" s="194"/>
      <c r="C84" s="195"/>
      <c r="D84" s="196" t="s">
        <v>71</v>
      </c>
      <c r="E84" s="197" t="s">
        <v>368</v>
      </c>
      <c r="F84" s="197" t="s">
        <v>369</v>
      </c>
      <c r="G84" s="195"/>
      <c r="H84" s="195"/>
      <c r="I84" s="198"/>
      <c r="J84" s="199">
        <f>BK84</f>
        <v>0</v>
      </c>
      <c r="K84" s="195"/>
      <c r="L84" s="200"/>
      <c r="M84" s="201"/>
      <c r="N84" s="202"/>
      <c r="O84" s="202"/>
      <c r="P84" s="203">
        <f>P85+P95+P107</f>
        <v>0</v>
      </c>
      <c r="Q84" s="202"/>
      <c r="R84" s="203">
        <f>R85+R95+R107</f>
        <v>0</v>
      </c>
      <c r="S84" s="202"/>
      <c r="T84" s="204">
        <f>T85+T95+T107</f>
        <v>0</v>
      </c>
      <c r="U84" s="12"/>
      <c r="V84" s="12"/>
      <c r="W84" s="12"/>
      <c r="X84" s="12"/>
      <c r="Y84" s="12"/>
      <c r="Z84" s="12"/>
      <c r="AA84" s="12"/>
      <c r="AB84" s="12"/>
      <c r="AC84" s="12"/>
      <c r="AD84" s="12"/>
      <c r="AE84" s="12"/>
      <c r="AR84" s="205" t="s">
        <v>81</v>
      </c>
      <c r="AT84" s="206" t="s">
        <v>71</v>
      </c>
      <c r="AU84" s="206" t="s">
        <v>72</v>
      </c>
      <c r="AY84" s="205" t="s">
        <v>232</v>
      </c>
      <c r="BK84" s="207">
        <f>BK85+BK95+BK107</f>
        <v>0</v>
      </c>
    </row>
    <row r="85" s="12" customFormat="1" ht="22.8" customHeight="1">
      <c r="A85" s="12"/>
      <c r="B85" s="194"/>
      <c r="C85" s="195"/>
      <c r="D85" s="196" t="s">
        <v>71</v>
      </c>
      <c r="E85" s="208" t="s">
        <v>1303</v>
      </c>
      <c r="F85" s="208" t="s">
        <v>1304</v>
      </c>
      <c r="G85" s="195"/>
      <c r="H85" s="195"/>
      <c r="I85" s="198"/>
      <c r="J85" s="209">
        <f>BK85</f>
        <v>0</v>
      </c>
      <c r="K85" s="195"/>
      <c r="L85" s="200"/>
      <c r="M85" s="201"/>
      <c r="N85" s="202"/>
      <c r="O85" s="202"/>
      <c r="P85" s="203">
        <f>SUM(P86:P94)</f>
        <v>0</v>
      </c>
      <c r="Q85" s="202"/>
      <c r="R85" s="203">
        <f>SUM(R86:R94)</f>
        <v>0</v>
      </c>
      <c r="S85" s="202"/>
      <c r="T85" s="204">
        <f>SUM(T86:T94)</f>
        <v>0</v>
      </c>
      <c r="U85" s="12"/>
      <c r="V85" s="12"/>
      <c r="W85" s="12"/>
      <c r="X85" s="12"/>
      <c r="Y85" s="12"/>
      <c r="Z85" s="12"/>
      <c r="AA85" s="12"/>
      <c r="AB85" s="12"/>
      <c r="AC85" s="12"/>
      <c r="AD85" s="12"/>
      <c r="AE85" s="12"/>
      <c r="AR85" s="205" t="s">
        <v>81</v>
      </c>
      <c r="AT85" s="206" t="s">
        <v>71</v>
      </c>
      <c r="AU85" s="206" t="s">
        <v>79</v>
      </c>
      <c r="AY85" s="205" t="s">
        <v>232</v>
      </c>
      <c r="BK85" s="207">
        <f>SUM(BK86:BK94)</f>
        <v>0</v>
      </c>
    </row>
    <row r="86" s="2" customFormat="1" ht="24.15" customHeight="1">
      <c r="A86" s="36"/>
      <c r="B86" s="37"/>
      <c r="C86" s="210" t="s">
        <v>79</v>
      </c>
      <c r="D86" s="210" t="s">
        <v>234</v>
      </c>
      <c r="E86" s="211" t="s">
        <v>2062</v>
      </c>
      <c r="F86" s="212" t="s">
        <v>2063</v>
      </c>
      <c r="G86" s="213" t="s">
        <v>542</v>
      </c>
      <c r="H86" s="214">
        <v>3</v>
      </c>
      <c r="I86" s="215"/>
      <c r="J86" s="216">
        <f>ROUND(I86*H86,2)</f>
        <v>0</v>
      </c>
      <c r="K86" s="212" t="s">
        <v>19</v>
      </c>
      <c r="L86" s="42"/>
      <c r="M86" s="217" t="s">
        <v>19</v>
      </c>
      <c r="N86" s="218" t="s">
        <v>43</v>
      </c>
      <c r="O86" s="82"/>
      <c r="P86" s="219">
        <f>O86*H86</f>
        <v>0</v>
      </c>
      <c r="Q86" s="219">
        <v>0</v>
      </c>
      <c r="R86" s="219">
        <f>Q86*H86</f>
        <v>0</v>
      </c>
      <c r="S86" s="219">
        <v>0</v>
      </c>
      <c r="T86" s="220">
        <f>S86*H86</f>
        <v>0</v>
      </c>
      <c r="U86" s="36"/>
      <c r="V86" s="36"/>
      <c r="W86" s="36"/>
      <c r="X86" s="36"/>
      <c r="Y86" s="36"/>
      <c r="Z86" s="36"/>
      <c r="AA86" s="36"/>
      <c r="AB86" s="36"/>
      <c r="AC86" s="36"/>
      <c r="AD86" s="36"/>
      <c r="AE86" s="36"/>
      <c r="AR86" s="221" t="s">
        <v>297</v>
      </c>
      <c r="AT86" s="221" t="s">
        <v>234</v>
      </c>
      <c r="AU86" s="221" t="s">
        <v>81</v>
      </c>
      <c r="AY86" s="15" t="s">
        <v>232</v>
      </c>
      <c r="BE86" s="222">
        <f>IF(N86="základní",J86,0)</f>
        <v>0</v>
      </c>
      <c r="BF86" s="222">
        <f>IF(N86="snížená",J86,0)</f>
        <v>0</v>
      </c>
      <c r="BG86" s="222">
        <f>IF(N86="zákl. přenesená",J86,0)</f>
        <v>0</v>
      </c>
      <c r="BH86" s="222">
        <f>IF(N86="sníž. přenesená",J86,0)</f>
        <v>0</v>
      </c>
      <c r="BI86" s="222">
        <f>IF(N86="nulová",J86,0)</f>
        <v>0</v>
      </c>
      <c r="BJ86" s="15" t="s">
        <v>79</v>
      </c>
      <c r="BK86" s="222">
        <f>ROUND(I86*H86,2)</f>
        <v>0</v>
      </c>
      <c r="BL86" s="15" t="s">
        <v>297</v>
      </c>
      <c r="BM86" s="221" t="s">
        <v>2064</v>
      </c>
    </row>
    <row r="87" s="2" customFormat="1" ht="14.4" customHeight="1">
      <c r="A87" s="36"/>
      <c r="B87" s="37"/>
      <c r="C87" s="210" t="s">
        <v>81</v>
      </c>
      <c r="D87" s="210" t="s">
        <v>234</v>
      </c>
      <c r="E87" s="211" t="s">
        <v>2065</v>
      </c>
      <c r="F87" s="212" t="s">
        <v>2066</v>
      </c>
      <c r="G87" s="213" t="s">
        <v>542</v>
      </c>
      <c r="H87" s="214">
        <v>9</v>
      </c>
      <c r="I87" s="215"/>
      <c r="J87" s="216">
        <f>ROUND(I87*H87,2)</f>
        <v>0</v>
      </c>
      <c r="K87" s="212" t="s">
        <v>19</v>
      </c>
      <c r="L87" s="42"/>
      <c r="M87" s="217" t="s">
        <v>19</v>
      </c>
      <c r="N87" s="218" t="s">
        <v>43</v>
      </c>
      <c r="O87" s="82"/>
      <c r="P87" s="219">
        <f>O87*H87</f>
        <v>0</v>
      </c>
      <c r="Q87" s="219">
        <v>0</v>
      </c>
      <c r="R87" s="219">
        <f>Q87*H87</f>
        <v>0</v>
      </c>
      <c r="S87" s="219">
        <v>0</v>
      </c>
      <c r="T87" s="220">
        <f>S87*H87</f>
        <v>0</v>
      </c>
      <c r="U87" s="36"/>
      <c r="V87" s="36"/>
      <c r="W87" s="36"/>
      <c r="X87" s="36"/>
      <c r="Y87" s="36"/>
      <c r="Z87" s="36"/>
      <c r="AA87" s="36"/>
      <c r="AB87" s="36"/>
      <c r="AC87" s="36"/>
      <c r="AD87" s="36"/>
      <c r="AE87" s="36"/>
      <c r="AR87" s="221" t="s">
        <v>297</v>
      </c>
      <c r="AT87" s="221" t="s">
        <v>234</v>
      </c>
      <c r="AU87" s="221" t="s">
        <v>81</v>
      </c>
      <c r="AY87" s="15" t="s">
        <v>232</v>
      </c>
      <c r="BE87" s="222">
        <f>IF(N87="základní",J87,0)</f>
        <v>0</v>
      </c>
      <c r="BF87" s="222">
        <f>IF(N87="snížená",J87,0)</f>
        <v>0</v>
      </c>
      <c r="BG87" s="222">
        <f>IF(N87="zákl. přenesená",J87,0)</f>
        <v>0</v>
      </c>
      <c r="BH87" s="222">
        <f>IF(N87="sníž. přenesená",J87,0)</f>
        <v>0</v>
      </c>
      <c r="BI87" s="222">
        <f>IF(N87="nulová",J87,0)</f>
        <v>0</v>
      </c>
      <c r="BJ87" s="15" t="s">
        <v>79</v>
      </c>
      <c r="BK87" s="222">
        <f>ROUND(I87*H87,2)</f>
        <v>0</v>
      </c>
      <c r="BL87" s="15" t="s">
        <v>297</v>
      </c>
      <c r="BM87" s="221" t="s">
        <v>2067</v>
      </c>
    </row>
    <row r="88" s="2" customFormat="1" ht="14.4" customHeight="1">
      <c r="A88" s="36"/>
      <c r="B88" s="37"/>
      <c r="C88" s="210" t="s">
        <v>245</v>
      </c>
      <c r="D88" s="210" t="s">
        <v>234</v>
      </c>
      <c r="E88" s="211" t="s">
        <v>2068</v>
      </c>
      <c r="F88" s="212" t="s">
        <v>2069</v>
      </c>
      <c r="G88" s="213" t="s">
        <v>542</v>
      </c>
      <c r="H88" s="214">
        <v>9</v>
      </c>
      <c r="I88" s="215"/>
      <c r="J88" s="216">
        <f>ROUND(I88*H88,2)</f>
        <v>0</v>
      </c>
      <c r="K88" s="212" t="s">
        <v>19</v>
      </c>
      <c r="L88" s="42"/>
      <c r="M88" s="217" t="s">
        <v>19</v>
      </c>
      <c r="N88" s="218" t="s">
        <v>43</v>
      </c>
      <c r="O88" s="82"/>
      <c r="P88" s="219">
        <f>O88*H88</f>
        <v>0</v>
      </c>
      <c r="Q88" s="219">
        <v>0</v>
      </c>
      <c r="R88" s="219">
        <f>Q88*H88</f>
        <v>0</v>
      </c>
      <c r="S88" s="219">
        <v>0</v>
      </c>
      <c r="T88" s="220">
        <f>S88*H88</f>
        <v>0</v>
      </c>
      <c r="U88" s="36"/>
      <c r="V88" s="36"/>
      <c r="W88" s="36"/>
      <c r="X88" s="36"/>
      <c r="Y88" s="36"/>
      <c r="Z88" s="36"/>
      <c r="AA88" s="36"/>
      <c r="AB88" s="36"/>
      <c r="AC88" s="36"/>
      <c r="AD88" s="36"/>
      <c r="AE88" s="36"/>
      <c r="AR88" s="221" t="s">
        <v>297</v>
      </c>
      <c r="AT88" s="221" t="s">
        <v>234</v>
      </c>
      <c r="AU88" s="221" t="s">
        <v>81</v>
      </c>
      <c r="AY88" s="15" t="s">
        <v>232</v>
      </c>
      <c r="BE88" s="222">
        <f>IF(N88="základní",J88,0)</f>
        <v>0</v>
      </c>
      <c r="BF88" s="222">
        <f>IF(N88="snížená",J88,0)</f>
        <v>0</v>
      </c>
      <c r="BG88" s="222">
        <f>IF(N88="zákl. přenesená",J88,0)</f>
        <v>0</v>
      </c>
      <c r="BH88" s="222">
        <f>IF(N88="sníž. přenesená",J88,0)</f>
        <v>0</v>
      </c>
      <c r="BI88" s="222">
        <f>IF(N88="nulová",J88,0)</f>
        <v>0</v>
      </c>
      <c r="BJ88" s="15" t="s">
        <v>79</v>
      </c>
      <c r="BK88" s="222">
        <f>ROUND(I88*H88,2)</f>
        <v>0</v>
      </c>
      <c r="BL88" s="15" t="s">
        <v>297</v>
      </c>
      <c r="BM88" s="221" t="s">
        <v>2070</v>
      </c>
    </row>
    <row r="89" s="2" customFormat="1" ht="14.4" customHeight="1">
      <c r="A89" s="36"/>
      <c r="B89" s="37"/>
      <c r="C89" s="210" t="s">
        <v>239</v>
      </c>
      <c r="D89" s="210" t="s">
        <v>234</v>
      </c>
      <c r="E89" s="211" t="s">
        <v>2071</v>
      </c>
      <c r="F89" s="212" t="s">
        <v>2072</v>
      </c>
      <c r="G89" s="213" t="s">
        <v>542</v>
      </c>
      <c r="H89" s="214">
        <v>23</v>
      </c>
      <c r="I89" s="215"/>
      <c r="J89" s="216">
        <f>ROUND(I89*H89,2)</f>
        <v>0</v>
      </c>
      <c r="K89" s="212" t="s">
        <v>19</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297</v>
      </c>
      <c r="AT89" s="221" t="s">
        <v>234</v>
      </c>
      <c r="AU89" s="221" t="s">
        <v>81</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297</v>
      </c>
      <c r="BM89" s="221" t="s">
        <v>2073</v>
      </c>
    </row>
    <row r="90" s="2" customFormat="1" ht="14.4" customHeight="1">
      <c r="A90" s="36"/>
      <c r="B90" s="37"/>
      <c r="C90" s="210" t="s">
        <v>252</v>
      </c>
      <c r="D90" s="210" t="s">
        <v>234</v>
      </c>
      <c r="E90" s="211" t="s">
        <v>2074</v>
      </c>
      <c r="F90" s="212" t="s">
        <v>2075</v>
      </c>
      <c r="G90" s="213" t="s">
        <v>638</v>
      </c>
      <c r="H90" s="214">
        <v>1</v>
      </c>
      <c r="I90" s="215"/>
      <c r="J90" s="216">
        <f>ROUND(I90*H90,2)</f>
        <v>0</v>
      </c>
      <c r="K90" s="212" t="s">
        <v>19</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297</v>
      </c>
      <c r="AT90" s="221" t="s">
        <v>234</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297</v>
      </c>
      <c r="BM90" s="221" t="s">
        <v>2076</v>
      </c>
    </row>
    <row r="91" s="2" customFormat="1" ht="14.4" customHeight="1">
      <c r="A91" s="36"/>
      <c r="B91" s="37"/>
      <c r="C91" s="210" t="s">
        <v>256</v>
      </c>
      <c r="D91" s="210" t="s">
        <v>234</v>
      </c>
      <c r="E91" s="211" t="s">
        <v>2077</v>
      </c>
      <c r="F91" s="212" t="s">
        <v>2078</v>
      </c>
      <c r="G91" s="213" t="s">
        <v>638</v>
      </c>
      <c r="H91" s="214">
        <v>4</v>
      </c>
      <c r="I91" s="215"/>
      <c r="J91" s="216">
        <f>ROUND(I91*H91,2)</f>
        <v>0</v>
      </c>
      <c r="K91" s="212" t="s">
        <v>19</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297</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2079</v>
      </c>
    </row>
    <row r="92" s="2" customFormat="1" ht="14.4" customHeight="1">
      <c r="A92" s="36"/>
      <c r="B92" s="37"/>
      <c r="C92" s="210" t="s">
        <v>260</v>
      </c>
      <c r="D92" s="210" t="s">
        <v>234</v>
      </c>
      <c r="E92" s="211" t="s">
        <v>2080</v>
      </c>
      <c r="F92" s="212" t="s">
        <v>2081</v>
      </c>
      <c r="G92" s="213" t="s">
        <v>638</v>
      </c>
      <c r="H92" s="214">
        <v>2</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297</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2082</v>
      </c>
    </row>
    <row r="93" s="2" customFormat="1" ht="14.4" customHeight="1">
      <c r="A93" s="36"/>
      <c r="B93" s="37"/>
      <c r="C93" s="210" t="s">
        <v>264</v>
      </c>
      <c r="D93" s="210" t="s">
        <v>234</v>
      </c>
      <c r="E93" s="211" t="s">
        <v>2083</v>
      </c>
      <c r="F93" s="212" t="s">
        <v>2084</v>
      </c>
      <c r="G93" s="213" t="s">
        <v>638</v>
      </c>
      <c r="H93" s="214">
        <v>1</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297</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2085</v>
      </c>
    </row>
    <row r="94" s="2" customFormat="1" ht="24.15" customHeight="1">
      <c r="A94" s="36"/>
      <c r="B94" s="37"/>
      <c r="C94" s="210" t="s">
        <v>268</v>
      </c>
      <c r="D94" s="210" t="s">
        <v>234</v>
      </c>
      <c r="E94" s="211" t="s">
        <v>2086</v>
      </c>
      <c r="F94" s="212" t="s">
        <v>2087</v>
      </c>
      <c r="G94" s="213" t="s">
        <v>628</v>
      </c>
      <c r="H94" s="238"/>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297</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2088</v>
      </c>
    </row>
    <row r="95" s="12" customFormat="1" ht="22.8" customHeight="1">
      <c r="A95" s="12"/>
      <c r="B95" s="194"/>
      <c r="C95" s="195"/>
      <c r="D95" s="196" t="s">
        <v>71</v>
      </c>
      <c r="E95" s="208" t="s">
        <v>2089</v>
      </c>
      <c r="F95" s="208" t="s">
        <v>2090</v>
      </c>
      <c r="G95" s="195"/>
      <c r="H95" s="195"/>
      <c r="I95" s="198"/>
      <c r="J95" s="209">
        <f>BK95</f>
        <v>0</v>
      </c>
      <c r="K95" s="195"/>
      <c r="L95" s="200"/>
      <c r="M95" s="201"/>
      <c r="N95" s="202"/>
      <c r="O95" s="202"/>
      <c r="P95" s="203">
        <f>SUM(P96:P106)</f>
        <v>0</v>
      </c>
      <c r="Q95" s="202"/>
      <c r="R95" s="203">
        <f>SUM(R96:R106)</f>
        <v>0</v>
      </c>
      <c r="S95" s="202"/>
      <c r="T95" s="204">
        <f>SUM(T96:T106)</f>
        <v>0</v>
      </c>
      <c r="U95" s="12"/>
      <c r="V95" s="12"/>
      <c r="W95" s="12"/>
      <c r="X95" s="12"/>
      <c r="Y95" s="12"/>
      <c r="Z95" s="12"/>
      <c r="AA95" s="12"/>
      <c r="AB95" s="12"/>
      <c r="AC95" s="12"/>
      <c r="AD95" s="12"/>
      <c r="AE95" s="12"/>
      <c r="AR95" s="205" t="s">
        <v>81</v>
      </c>
      <c r="AT95" s="206" t="s">
        <v>71</v>
      </c>
      <c r="AU95" s="206" t="s">
        <v>79</v>
      </c>
      <c r="AY95" s="205" t="s">
        <v>232</v>
      </c>
      <c r="BK95" s="207">
        <f>SUM(BK96:BK106)</f>
        <v>0</v>
      </c>
    </row>
    <row r="96" s="2" customFormat="1" ht="24.15" customHeight="1">
      <c r="A96" s="36"/>
      <c r="B96" s="37"/>
      <c r="C96" s="210" t="s">
        <v>272</v>
      </c>
      <c r="D96" s="210" t="s">
        <v>234</v>
      </c>
      <c r="E96" s="211" t="s">
        <v>2091</v>
      </c>
      <c r="F96" s="212" t="s">
        <v>2092</v>
      </c>
      <c r="G96" s="213" t="s">
        <v>542</v>
      </c>
      <c r="H96" s="214">
        <v>12</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2093</v>
      </c>
    </row>
    <row r="97" s="2" customFormat="1" ht="24.15" customHeight="1">
      <c r="A97" s="36"/>
      <c r="B97" s="37"/>
      <c r="C97" s="210" t="s">
        <v>276</v>
      </c>
      <c r="D97" s="210" t="s">
        <v>234</v>
      </c>
      <c r="E97" s="211" t="s">
        <v>2094</v>
      </c>
      <c r="F97" s="212" t="s">
        <v>2095</v>
      </c>
      <c r="G97" s="213" t="s">
        <v>542</v>
      </c>
      <c r="H97" s="214">
        <v>1</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2096</v>
      </c>
    </row>
    <row r="98" s="2" customFormat="1" ht="24.15" customHeight="1">
      <c r="A98" s="36"/>
      <c r="B98" s="37"/>
      <c r="C98" s="210" t="s">
        <v>280</v>
      </c>
      <c r="D98" s="210" t="s">
        <v>234</v>
      </c>
      <c r="E98" s="211" t="s">
        <v>2097</v>
      </c>
      <c r="F98" s="212" t="s">
        <v>2098</v>
      </c>
      <c r="G98" s="213" t="s">
        <v>542</v>
      </c>
      <c r="H98" s="214">
        <v>11</v>
      </c>
      <c r="I98" s="215"/>
      <c r="J98" s="216">
        <f>ROUND(I98*H98,2)</f>
        <v>0</v>
      </c>
      <c r="K98" s="212" t="s">
        <v>19</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297</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2099</v>
      </c>
    </row>
    <row r="99" s="2" customFormat="1" ht="14.4" customHeight="1">
      <c r="A99" s="36"/>
      <c r="B99" s="37"/>
      <c r="C99" s="210" t="s">
        <v>284</v>
      </c>
      <c r="D99" s="210" t="s">
        <v>234</v>
      </c>
      <c r="E99" s="211" t="s">
        <v>2100</v>
      </c>
      <c r="F99" s="212" t="s">
        <v>2101</v>
      </c>
      <c r="G99" s="213" t="s">
        <v>638</v>
      </c>
      <c r="H99" s="214">
        <v>1</v>
      </c>
      <c r="I99" s="215"/>
      <c r="J99" s="216">
        <f>ROUND(I99*H99,2)</f>
        <v>0</v>
      </c>
      <c r="K99" s="212" t="s">
        <v>19</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297</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2102</v>
      </c>
    </row>
    <row r="100" s="2" customFormat="1" ht="14.4" customHeight="1">
      <c r="A100" s="36"/>
      <c r="B100" s="37"/>
      <c r="C100" s="210" t="s">
        <v>289</v>
      </c>
      <c r="D100" s="210" t="s">
        <v>234</v>
      </c>
      <c r="E100" s="211" t="s">
        <v>2103</v>
      </c>
      <c r="F100" s="212" t="s">
        <v>2104</v>
      </c>
      <c r="G100" s="213" t="s">
        <v>638</v>
      </c>
      <c r="H100" s="214">
        <v>2</v>
      </c>
      <c r="I100" s="215"/>
      <c r="J100" s="216">
        <f>ROUND(I100*H100,2)</f>
        <v>0</v>
      </c>
      <c r="K100" s="212" t="s">
        <v>19</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297</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2105</v>
      </c>
    </row>
    <row r="101" s="2" customFormat="1" ht="14.4" customHeight="1">
      <c r="A101" s="36"/>
      <c r="B101" s="37"/>
      <c r="C101" s="210" t="s">
        <v>8</v>
      </c>
      <c r="D101" s="210" t="s">
        <v>234</v>
      </c>
      <c r="E101" s="211" t="s">
        <v>2106</v>
      </c>
      <c r="F101" s="212" t="s">
        <v>2107</v>
      </c>
      <c r="G101" s="213" t="s">
        <v>638</v>
      </c>
      <c r="H101" s="214">
        <v>1</v>
      </c>
      <c r="I101" s="215"/>
      <c r="J101" s="216">
        <f>ROUND(I101*H101,2)</f>
        <v>0</v>
      </c>
      <c r="K101" s="212" t="s">
        <v>19</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297</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2108</v>
      </c>
    </row>
    <row r="102" s="2" customFormat="1" ht="14.4" customHeight="1">
      <c r="A102" s="36"/>
      <c r="B102" s="37"/>
      <c r="C102" s="210" t="s">
        <v>297</v>
      </c>
      <c r="D102" s="210" t="s">
        <v>234</v>
      </c>
      <c r="E102" s="211" t="s">
        <v>2109</v>
      </c>
      <c r="F102" s="212" t="s">
        <v>2110</v>
      </c>
      <c r="G102" s="213" t="s">
        <v>638</v>
      </c>
      <c r="H102" s="214">
        <v>1</v>
      </c>
      <c r="I102" s="215"/>
      <c r="J102" s="216">
        <f>ROUND(I102*H102,2)</f>
        <v>0</v>
      </c>
      <c r="K102" s="212" t="s">
        <v>19</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2111</v>
      </c>
    </row>
    <row r="103" s="2" customFormat="1" ht="14.4" customHeight="1">
      <c r="A103" s="36"/>
      <c r="B103" s="37"/>
      <c r="C103" s="210" t="s">
        <v>301</v>
      </c>
      <c r="D103" s="210" t="s">
        <v>234</v>
      </c>
      <c r="E103" s="211" t="s">
        <v>2112</v>
      </c>
      <c r="F103" s="212" t="s">
        <v>2113</v>
      </c>
      <c r="G103" s="213" t="s">
        <v>638</v>
      </c>
      <c r="H103" s="214">
        <v>1</v>
      </c>
      <c r="I103" s="215"/>
      <c r="J103" s="216">
        <f>ROUND(I103*H103,2)</f>
        <v>0</v>
      </c>
      <c r="K103" s="212" t="s">
        <v>19</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297</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2114</v>
      </c>
    </row>
    <row r="104" s="2" customFormat="1" ht="14.4" customHeight="1">
      <c r="A104" s="36"/>
      <c r="B104" s="37"/>
      <c r="C104" s="210" t="s">
        <v>306</v>
      </c>
      <c r="D104" s="210" t="s">
        <v>234</v>
      </c>
      <c r="E104" s="211" t="s">
        <v>2115</v>
      </c>
      <c r="F104" s="212" t="s">
        <v>2116</v>
      </c>
      <c r="G104" s="213" t="s">
        <v>638</v>
      </c>
      <c r="H104" s="214">
        <v>1</v>
      </c>
      <c r="I104" s="215"/>
      <c r="J104" s="216">
        <f>ROUND(I104*H104,2)</f>
        <v>0</v>
      </c>
      <c r="K104" s="212" t="s">
        <v>19</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2117</v>
      </c>
    </row>
    <row r="105" s="2" customFormat="1" ht="14.4" customHeight="1">
      <c r="A105" s="36"/>
      <c r="B105" s="37"/>
      <c r="C105" s="210" t="s">
        <v>310</v>
      </c>
      <c r="D105" s="210" t="s">
        <v>234</v>
      </c>
      <c r="E105" s="211" t="s">
        <v>2118</v>
      </c>
      <c r="F105" s="212" t="s">
        <v>2119</v>
      </c>
      <c r="G105" s="213" t="s">
        <v>638</v>
      </c>
      <c r="H105" s="214">
        <v>1</v>
      </c>
      <c r="I105" s="215"/>
      <c r="J105" s="216">
        <f>ROUND(I105*H105,2)</f>
        <v>0</v>
      </c>
      <c r="K105" s="212" t="s">
        <v>19</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297</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2120</v>
      </c>
    </row>
    <row r="106" s="2" customFormat="1" ht="24.15" customHeight="1">
      <c r="A106" s="36"/>
      <c r="B106" s="37"/>
      <c r="C106" s="210" t="s">
        <v>314</v>
      </c>
      <c r="D106" s="210" t="s">
        <v>234</v>
      </c>
      <c r="E106" s="211" t="s">
        <v>2121</v>
      </c>
      <c r="F106" s="212" t="s">
        <v>2122</v>
      </c>
      <c r="G106" s="213" t="s">
        <v>628</v>
      </c>
      <c r="H106" s="238"/>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2123</v>
      </c>
    </row>
    <row r="107" s="12" customFormat="1" ht="22.8" customHeight="1">
      <c r="A107" s="12"/>
      <c r="B107" s="194"/>
      <c r="C107" s="195"/>
      <c r="D107" s="196" t="s">
        <v>71</v>
      </c>
      <c r="E107" s="208" t="s">
        <v>970</v>
      </c>
      <c r="F107" s="208" t="s">
        <v>971</v>
      </c>
      <c r="G107" s="195"/>
      <c r="H107" s="195"/>
      <c r="I107" s="198"/>
      <c r="J107" s="209">
        <f>BK107</f>
        <v>0</v>
      </c>
      <c r="K107" s="195"/>
      <c r="L107" s="200"/>
      <c r="M107" s="201"/>
      <c r="N107" s="202"/>
      <c r="O107" s="202"/>
      <c r="P107" s="203">
        <f>SUM(P108:P110)</f>
        <v>0</v>
      </c>
      <c r="Q107" s="202"/>
      <c r="R107" s="203">
        <f>SUM(R108:R110)</f>
        <v>0</v>
      </c>
      <c r="S107" s="202"/>
      <c r="T107" s="204">
        <f>SUM(T108:T110)</f>
        <v>0</v>
      </c>
      <c r="U107" s="12"/>
      <c r="V107" s="12"/>
      <c r="W107" s="12"/>
      <c r="X107" s="12"/>
      <c r="Y107" s="12"/>
      <c r="Z107" s="12"/>
      <c r="AA107" s="12"/>
      <c r="AB107" s="12"/>
      <c r="AC107" s="12"/>
      <c r="AD107" s="12"/>
      <c r="AE107" s="12"/>
      <c r="AR107" s="205" t="s">
        <v>81</v>
      </c>
      <c r="AT107" s="206" t="s">
        <v>71</v>
      </c>
      <c r="AU107" s="206" t="s">
        <v>79</v>
      </c>
      <c r="AY107" s="205" t="s">
        <v>232</v>
      </c>
      <c r="BK107" s="207">
        <f>SUM(BK108:BK110)</f>
        <v>0</v>
      </c>
    </row>
    <row r="108" s="2" customFormat="1" ht="14.4" customHeight="1">
      <c r="A108" s="36"/>
      <c r="B108" s="37"/>
      <c r="C108" s="210" t="s">
        <v>7</v>
      </c>
      <c r="D108" s="210" t="s">
        <v>234</v>
      </c>
      <c r="E108" s="211" t="s">
        <v>2124</v>
      </c>
      <c r="F108" s="212" t="s">
        <v>2125</v>
      </c>
      <c r="G108" s="213" t="s">
        <v>638</v>
      </c>
      <c r="H108" s="214">
        <v>2</v>
      </c>
      <c r="I108" s="215"/>
      <c r="J108" s="216">
        <f>ROUND(I108*H108,2)</f>
        <v>0</v>
      </c>
      <c r="K108" s="212" t="s">
        <v>19</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297</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2126</v>
      </c>
    </row>
    <row r="109" s="2" customFormat="1" ht="14.4" customHeight="1">
      <c r="A109" s="36"/>
      <c r="B109" s="37"/>
      <c r="C109" s="210" t="s">
        <v>321</v>
      </c>
      <c r="D109" s="210" t="s">
        <v>234</v>
      </c>
      <c r="E109" s="211" t="s">
        <v>2127</v>
      </c>
      <c r="F109" s="212" t="s">
        <v>2128</v>
      </c>
      <c r="G109" s="213" t="s">
        <v>638</v>
      </c>
      <c r="H109" s="214">
        <v>2</v>
      </c>
      <c r="I109" s="215"/>
      <c r="J109" s="216">
        <f>ROUND(I109*H109,2)</f>
        <v>0</v>
      </c>
      <c r="K109" s="212" t="s">
        <v>19</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297</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2129</v>
      </c>
    </row>
    <row r="110" s="2" customFormat="1" ht="24.15" customHeight="1">
      <c r="A110" s="36"/>
      <c r="B110" s="37"/>
      <c r="C110" s="210" t="s">
        <v>325</v>
      </c>
      <c r="D110" s="210" t="s">
        <v>234</v>
      </c>
      <c r="E110" s="211" t="s">
        <v>2130</v>
      </c>
      <c r="F110" s="212" t="s">
        <v>2131</v>
      </c>
      <c r="G110" s="213" t="s">
        <v>628</v>
      </c>
      <c r="H110" s="238"/>
      <c r="I110" s="215"/>
      <c r="J110" s="216">
        <f>ROUND(I110*H110,2)</f>
        <v>0</v>
      </c>
      <c r="K110" s="212" t="s">
        <v>238</v>
      </c>
      <c r="L110" s="42"/>
      <c r="M110" s="233" t="s">
        <v>19</v>
      </c>
      <c r="N110" s="234" t="s">
        <v>43</v>
      </c>
      <c r="O110" s="235"/>
      <c r="P110" s="236">
        <f>O110*H110</f>
        <v>0</v>
      </c>
      <c r="Q110" s="236">
        <v>0</v>
      </c>
      <c r="R110" s="236">
        <f>Q110*H110</f>
        <v>0</v>
      </c>
      <c r="S110" s="236">
        <v>0</v>
      </c>
      <c r="T110" s="237">
        <f>S110*H110</f>
        <v>0</v>
      </c>
      <c r="U110" s="36"/>
      <c r="V110" s="36"/>
      <c r="W110" s="36"/>
      <c r="X110" s="36"/>
      <c r="Y110" s="36"/>
      <c r="Z110" s="36"/>
      <c r="AA110" s="36"/>
      <c r="AB110" s="36"/>
      <c r="AC110" s="36"/>
      <c r="AD110" s="36"/>
      <c r="AE110" s="36"/>
      <c r="AR110" s="221" t="s">
        <v>297</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2132</v>
      </c>
    </row>
    <row r="111" s="2" customFormat="1" ht="6.96" customHeight="1">
      <c r="A111" s="36"/>
      <c r="B111" s="57"/>
      <c r="C111" s="58"/>
      <c r="D111" s="58"/>
      <c r="E111" s="58"/>
      <c r="F111" s="58"/>
      <c r="G111" s="58"/>
      <c r="H111" s="58"/>
      <c r="I111" s="58"/>
      <c r="J111" s="58"/>
      <c r="K111" s="58"/>
      <c r="L111" s="42"/>
      <c r="M111" s="36"/>
      <c r="O111" s="36"/>
      <c r="P111" s="36"/>
      <c r="Q111" s="36"/>
      <c r="R111" s="36"/>
      <c r="S111" s="36"/>
      <c r="T111" s="36"/>
      <c r="U111" s="36"/>
      <c r="V111" s="36"/>
      <c r="W111" s="36"/>
      <c r="X111" s="36"/>
      <c r="Y111" s="36"/>
      <c r="Z111" s="36"/>
      <c r="AA111" s="36"/>
      <c r="AB111" s="36"/>
      <c r="AC111" s="36"/>
      <c r="AD111" s="36"/>
      <c r="AE111" s="36"/>
    </row>
  </sheetData>
  <sheetProtection sheet="1" autoFilter="0" formatColumns="0" formatRows="0" objects="1" scenarios="1" spinCount="100000" saltValue="XDHtONgWwCUl/5uOFngs0yjiesnJbzPuc4aITWiQY4mpljhBSPkJ0ytMwlqs0sVHvyxybjRb+T5iQcl2zuPBgA==" hashValue="H2f4nf29fg0603ZS4JEd3rgHixJDG4oVCKWsDacBUoUiWFV+vH8McQrdsK0sZdTHCn8Tyqkj5C1cfvo2LPU4Rg==" algorithmName="SHA-512" password="CC35"/>
  <autoFilter ref="C82:K110"/>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181</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2133</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ROUND(J82,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ROUND((SUM(BE82:BE112)),  2)</f>
        <v>0</v>
      </c>
      <c r="G33" s="36"/>
      <c r="H33" s="36"/>
      <c r="I33" s="155">
        <v>0.20999999999999999</v>
      </c>
      <c r="J33" s="154">
        <f>ROUND(((SUM(BE82:BE112))*I33),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ROUND((SUM(BF82:BF112)),  2)</f>
        <v>0</v>
      </c>
      <c r="G34" s="36"/>
      <c r="H34" s="36"/>
      <c r="I34" s="155">
        <v>0.14999999999999999</v>
      </c>
      <c r="J34" s="154">
        <f>ROUND(((SUM(BF82:BF112))*I34),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ROUND((SUM(BG82:BG112)),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ROUND((SUM(BH82:BH112)),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ROUND((SUM(BI82:BI112)),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2020-076-07 - VZT a RTCH</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J82</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215</v>
      </c>
      <c r="E60" s="175"/>
      <c r="F60" s="175"/>
      <c r="G60" s="175"/>
      <c r="H60" s="175"/>
      <c r="I60" s="175"/>
      <c r="J60" s="176">
        <f>J83</f>
        <v>0</v>
      </c>
      <c r="K60" s="173"/>
      <c r="L60" s="177"/>
      <c r="S60" s="9"/>
      <c r="T60" s="9"/>
      <c r="U60" s="9"/>
      <c r="V60" s="9"/>
      <c r="W60" s="9"/>
      <c r="X60" s="9"/>
      <c r="Y60" s="9"/>
      <c r="Z60" s="9"/>
      <c r="AA60" s="9"/>
      <c r="AB60" s="9"/>
      <c r="AC60" s="9"/>
      <c r="AD60" s="9"/>
      <c r="AE60" s="9"/>
    </row>
    <row r="61" s="10" customFormat="1" ht="19.92" customHeight="1">
      <c r="A61" s="10"/>
      <c r="B61" s="178"/>
      <c r="C61" s="123"/>
      <c r="D61" s="179" t="s">
        <v>2134</v>
      </c>
      <c r="E61" s="180"/>
      <c r="F61" s="180"/>
      <c r="G61" s="180"/>
      <c r="H61" s="180"/>
      <c r="I61" s="180"/>
      <c r="J61" s="181">
        <f>J84</f>
        <v>0</v>
      </c>
      <c r="K61" s="123"/>
      <c r="L61" s="182"/>
      <c r="S61" s="10"/>
      <c r="T61" s="10"/>
      <c r="U61" s="10"/>
      <c r="V61" s="10"/>
      <c r="W61" s="10"/>
      <c r="X61" s="10"/>
      <c r="Y61" s="10"/>
      <c r="Z61" s="10"/>
      <c r="AA61" s="10"/>
      <c r="AB61" s="10"/>
      <c r="AC61" s="10"/>
      <c r="AD61" s="10"/>
      <c r="AE61" s="10"/>
    </row>
    <row r="62" s="9" customFormat="1" ht="24.96" customHeight="1">
      <c r="A62" s="9"/>
      <c r="B62" s="172"/>
      <c r="C62" s="173"/>
      <c r="D62" s="174" t="s">
        <v>969</v>
      </c>
      <c r="E62" s="175"/>
      <c r="F62" s="175"/>
      <c r="G62" s="175"/>
      <c r="H62" s="175"/>
      <c r="I62" s="175"/>
      <c r="J62" s="176">
        <f>J111</f>
        <v>0</v>
      </c>
      <c r="K62" s="173"/>
      <c r="L62" s="177"/>
      <c r="S62" s="9"/>
      <c r="T62" s="9"/>
      <c r="U62" s="9"/>
      <c r="V62" s="9"/>
      <c r="W62" s="9"/>
      <c r="X62" s="9"/>
      <c r="Y62" s="9"/>
      <c r="Z62" s="9"/>
      <c r="AA62" s="9"/>
      <c r="AB62" s="9"/>
      <c r="AC62" s="9"/>
      <c r="AD62" s="9"/>
      <c r="AE62" s="9"/>
    </row>
    <row r="63" s="2" customFormat="1" ht="21.84" customHeight="1">
      <c r="A63" s="36"/>
      <c r="B63" s="37"/>
      <c r="C63" s="38"/>
      <c r="D63" s="38"/>
      <c r="E63" s="38"/>
      <c r="F63" s="38"/>
      <c r="G63" s="38"/>
      <c r="H63" s="38"/>
      <c r="I63" s="38"/>
      <c r="J63" s="38"/>
      <c r="K63" s="38"/>
      <c r="L63" s="142"/>
      <c r="S63" s="36"/>
      <c r="T63" s="36"/>
      <c r="U63" s="36"/>
      <c r="V63" s="36"/>
      <c r="W63" s="36"/>
      <c r="X63" s="36"/>
      <c r="Y63" s="36"/>
      <c r="Z63" s="36"/>
      <c r="AA63" s="36"/>
      <c r="AB63" s="36"/>
      <c r="AC63" s="36"/>
      <c r="AD63" s="36"/>
      <c r="AE63" s="36"/>
    </row>
    <row r="64" s="2" customFormat="1" ht="6.96" customHeight="1">
      <c r="A64" s="36"/>
      <c r="B64" s="57"/>
      <c r="C64" s="58"/>
      <c r="D64" s="58"/>
      <c r="E64" s="58"/>
      <c r="F64" s="58"/>
      <c r="G64" s="58"/>
      <c r="H64" s="58"/>
      <c r="I64" s="58"/>
      <c r="J64" s="58"/>
      <c r="K64" s="58"/>
      <c r="L64" s="142"/>
      <c r="S64" s="36"/>
      <c r="T64" s="36"/>
      <c r="U64" s="36"/>
      <c r="V64" s="36"/>
      <c r="W64" s="36"/>
      <c r="X64" s="36"/>
      <c r="Y64" s="36"/>
      <c r="Z64" s="36"/>
      <c r="AA64" s="36"/>
      <c r="AB64" s="36"/>
      <c r="AC64" s="36"/>
      <c r="AD64" s="36"/>
      <c r="AE64" s="36"/>
    </row>
    <row r="68" s="2" customFormat="1" ht="6.96" customHeight="1">
      <c r="A68" s="36"/>
      <c r="B68" s="59"/>
      <c r="C68" s="60"/>
      <c r="D68" s="60"/>
      <c r="E68" s="60"/>
      <c r="F68" s="60"/>
      <c r="G68" s="60"/>
      <c r="H68" s="60"/>
      <c r="I68" s="60"/>
      <c r="J68" s="60"/>
      <c r="K68" s="60"/>
      <c r="L68" s="142"/>
      <c r="S68" s="36"/>
      <c r="T68" s="36"/>
      <c r="U68" s="36"/>
      <c r="V68" s="36"/>
      <c r="W68" s="36"/>
      <c r="X68" s="36"/>
      <c r="Y68" s="36"/>
      <c r="Z68" s="36"/>
      <c r="AA68" s="36"/>
      <c r="AB68" s="36"/>
      <c r="AC68" s="36"/>
      <c r="AD68" s="36"/>
      <c r="AE68" s="36"/>
    </row>
    <row r="69" s="2" customFormat="1" ht="24.96" customHeight="1">
      <c r="A69" s="36"/>
      <c r="B69" s="37"/>
      <c r="C69" s="21" t="s">
        <v>217</v>
      </c>
      <c r="D69" s="38"/>
      <c r="E69" s="38"/>
      <c r="F69" s="38"/>
      <c r="G69" s="38"/>
      <c r="H69" s="38"/>
      <c r="I69" s="38"/>
      <c r="J69" s="38"/>
      <c r="K69" s="38"/>
      <c r="L69" s="142"/>
      <c r="S69" s="36"/>
      <c r="T69" s="36"/>
      <c r="U69" s="36"/>
      <c r="V69" s="36"/>
      <c r="W69" s="36"/>
      <c r="X69" s="36"/>
      <c r="Y69" s="36"/>
      <c r="Z69" s="36"/>
      <c r="AA69" s="36"/>
      <c r="AB69" s="36"/>
      <c r="AC69" s="36"/>
      <c r="AD69" s="36"/>
      <c r="AE69" s="36"/>
    </row>
    <row r="70" s="2" customFormat="1" ht="6.96" customHeight="1">
      <c r="A70" s="36"/>
      <c r="B70" s="37"/>
      <c r="C70" s="38"/>
      <c r="D70" s="38"/>
      <c r="E70" s="38"/>
      <c r="F70" s="38"/>
      <c r="G70" s="38"/>
      <c r="H70" s="38"/>
      <c r="I70" s="38"/>
      <c r="J70" s="38"/>
      <c r="K70" s="38"/>
      <c r="L70" s="142"/>
      <c r="S70" s="36"/>
      <c r="T70" s="36"/>
      <c r="U70" s="36"/>
      <c r="V70" s="36"/>
      <c r="W70" s="36"/>
      <c r="X70" s="36"/>
      <c r="Y70" s="36"/>
      <c r="Z70" s="36"/>
      <c r="AA70" s="36"/>
      <c r="AB70" s="36"/>
      <c r="AC70" s="36"/>
      <c r="AD70" s="36"/>
      <c r="AE70" s="36"/>
    </row>
    <row r="71" s="2" customFormat="1" ht="12" customHeight="1">
      <c r="A71" s="36"/>
      <c r="B71" s="37"/>
      <c r="C71" s="30" t="s">
        <v>16</v>
      </c>
      <c r="D71" s="38"/>
      <c r="E71" s="38"/>
      <c r="F71" s="38"/>
      <c r="G71" s="38"/>
      <c r="H71" s="38"/>
      <c r="I71" s="38"/>
      <c r="J71" s="38"/>
      <c r="K71" s="38"/>
      <c r="L71" s="142"/>
      <c r="S71" s="36"/>
      <c r="T71" s="36"/>
      <c r="U71" s="36"/>
      <c r="V71" s="36"/>
      <c r="W71" s="36"/>
      <c r="X71" s="36"/>
      <c r="Y71" s="36"/>
      <c r="Z71" s="36"/>
      <c r="AA71" s="36"/>
      <c r="AB71" s="36"/>
      <c r="AC71" s="36"/>
      <c r="AD71" s="36"/>
      <c r="AE71" s="36"/>
    </row>
    <row r="72" s="2" customFormat="1" ht="16.5" customHeight="1">
      <c r="A72" s="36"/>
      <c r="B72" s="37"/>
      <c r="C72" s="38"/>
      <c r="D72" s="38"/>
      <c r="E72" s="167" t="str">
        <f>E7</f>
        <v>Školní sklad FLD, trafostanice</v>
      </c>
      <c r="F72" s="30"/>
      <c r="G72" s="30"/>
      <c r="H72" s="30"/>
      <c r="I72" s="38"/>
      <c r="J72" s="38"/>
      <c r="K72" s="38"/>
      <c r="L72" s="142"/>
      <c r="S72" s="36"/>
      <c r="T72" s="36"/>
      <c r="U72" s="36"/>
      <c r="V72" s="36"/>
      <c r="W72" s="36"/>
      <c r="X72" s="36"/>
      <c r="Y72" s="36"/>
      <c r="Z72" s="36"/>
      <c r="AA72" s="36"/>
      <c r="AB72" s="36"/>
      <c r="AC72" s="36"/>
      <c r="AD72" s="36"/>
      <c r="AE72" s="36"/>
    </row>
    <row r="73" s="2" customFormat="1" ht="12" customHeight="1">
      <c r="A73" s="36"/>
      <c r="B73" s="37"/>
      <c r="C73" s="30" t="s">
        <v>201</v>
      </c>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16.5" customHeight="1">
      <c r="A74" s="36"/>
      <c r="B74" s="37"/>
      <c r="C74" s="38"/>
      <c r="D74" s="38"/>
      <c r="E74" s="67" t="str">
        <f>E9</f>
        <v>2020-076-07 - VZT a RTCH</v>
      </c>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2" customHeight="1">
      <c r="A76" s="36"/>
      <c r="B76" s="37"/>
      <c r="C76" s="30" t="s">
        <v>21</v>
      </c>
      <c r="D76" s="38"/>
      <c r="E76" s="38"/>
      <c r="F76" s="25" t="str">
        <f>F12</f>
        <v>Kamýcká 1176, Praha 6</v>
      </c>
      <c r="G76" s="38"/>
      <c r="H76" s="38"/>
      <c r="I76" s="30" t="s">
        <v>23</v>
      </c>
      <c r="J76" s="70" t="str">
        <f>IF(J12="","",J12)</f>
        <v>16. 10. 2020</v>
      </c>
      <c r="K76" s="38"/>
      <c r="L76" s="142"/>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40.05" customHeight="1">
      <c r="A78" s="36"/>
      <c r="B78" s="37"/>
      <c r="C78" s="30" t="s">
        <v>25</v>
      </c>
      <c r="D78" s="38"/>
      <c r="E78" s="38"/>
      <c r="F78" s="25" t="str">
        <f>E15</f>
        <v>ČZU v Praze, Kamýcká 1176, Praha 6</v>
      </c>
      <c r="G78" s="38"/>
      <c r="H78" s="38"/>
      <c r="I78" s="30" t="s">
        <v>31</v>
      </c>
      <c r="J78" s="34" t="str">
        <f>E21</f>
        <v>Ing. Vladimír Čapka, Gerstnerova 5/658, Praha 7</v>
      </c>
      <c r="K78" s="38"/>
      <c r="L78" s="142"/>
      <c r="S78" s="36"/>
      <c r="T78" s="36"/>
      <c r="U78" s="36"/>
      <c r="V78" s="36"/>
      <c r="W78" s="36"/>
      <c r="X78" s="36"/>
      <c r="Y78" s="36"/>
      <c r="Z78" s="36"/>
      <c r="AA78" s="36"/>
      <c r="AB78" s="36"/>
      <c r="AC78" s="36"/>
      <c r="AD78" s="36"/>
      <c r="AE78" s="36"/>
    </row>
    <row r="79" s="2" customFormat="1" ht="25.65" customHeight="1">
      <c r="A79" s="36"/>
      <c r="B79" s="37"/>
      <c r="C79" s="30" t="s">
        <v>29</v>
      </c>
      <c r="D79" s="38"/>
      <c r="E79" s="38"/>
      <c r="F79" s="25" t="str">
        <f>IF(E18="","",E18)</f>
        <v>Vyplň údaj</v>
      </c>
      <c r="G79" s="38"/>
      <c r="H79" s="38"/>
      <c r="I79" s="30" t="s">
        <v>34</v>
      </c>
      <c r="J79" s="34" t="str">
        <f>E24</f>
        <v>Ing. Dana Mlejnková</v>
      </c>
      <c r="K79" s="38"/>
      <c r="L79" s="142"/>
      <c r="S79" s="36"/>
      <c r="T79" s="36"/>
      <c r="U79" s="36"/>
      <c r="V79" s="36"/>
      <c r="W79" s="36"/>
      <c r="X79" s="36"/>
      <c r="Y79" s="36"/>
      <c r="Z79" s="36"/>
      <c r="AA79" s="36"/>
      <c r="AB79" s="36"/>
      <c r="AC79" s="36"/>
      <c r="AD79" s="36"/>
      <c r="AE79" s="36"/>
    </row>
    <row r="80" s="2" customFormat="1" ht="10.32" customHeight="1">
      <c r="A80" s="36"/>
      <c r="B80" s="37"/>
      <c r="C80" s="38"/>
      <c r="D80" s="38"/>
      <c r="E80" s="38"/>
      <c r="F80" s="38"/>
      <c r="G80" s="38"/>
      <c r="H80" s="38"/>
      <c r="I80" s="38"/>
      <c r="J80" s="38"/>
      <c r="K80" s="38"/>
      <c r="L80" s="142"/>
      <c r="S80" s="36"/>
      <c r="T80" s="36"/>
      <c r="U80" s="36"/>
      <c r="V80" s="36"/>
      <c r="W80" s="36"/>
      <c r="X80" s="36"/>
      <c r="Y80" s="36"/>
      <c r="Z80" s="36"/>
      <c r="AA80" s="36"/>
      <c r="AB80" s="36"/>
      <c r="AC80" s="36"/>
      <c r="AD80" s="36"/>
      <c r="AE80" s="36"/>
    </row>
    <row r="81" s="11" customFormat="1" ht="29.28" customHeight="1">
      <c r="A81" s="183"/>
      <c r="B81" s="184"/>
      <c r="C81" s="185" t="s">
        <v>218</v>
      </c>
      <c r="D81" s="186" t="s">
        <v>57</v>
      </c>
      <c r="E81" s="186" t="s">
        <v>53</v>
      </c>
      <c r="F81" s="186" t="s">
        <v>54</v>
      </c>
      <c r="G81" s="186" t="s">
        <v>219</v>
      </c>
      <c r="H81" s="186" t="s">
        <v>220</v>
      </c>
      <c r="I81" s="186" t="s">
        <v>221</v>
      </c>
      <c r="J81" s="186" t="s">
        <v>208</v>
      </c>
      <c r="K81" s="187" t="s">
        <v>222</v>
      </c>
      <c r="L81" s="188"/>
      <c r="M81" s="90" t="s">
        <v>19</v>
      </c>
      <c r="N81" s="91" t="s">
        <v>42</v>
      </c>
      <c r="O81" s="91" t="s">
        <v>223</v>
      </c>
      <c r="P81" s="91" t="s">
        <v>224</v>
      </c>
      <c r="Q81" s="91" t="s">
        <v>225</v>
      </c>
      <c r="R81" s="91" t="s">
        <v>226</v>
      </c>
      <c r="S81" s="91" t="s">
        <v>227</v>
      </c>
      <c r="T81" s="92" t="s">
        <v>228</v>
      </c>
      <c r="U81" s="183"/>
      <c r="V81" s="183"/>
      <c r="W81" s="183"/>
      <c r="X81" s="183"/>
      <c r="Y81" s="183"/>
      <c r="Z81" s="183"/>
      <c r="AA81" s="183"/>
      <c r="AB81" s="183"/>
      <c r="AC81" s="183"/>
      <c r="AD81" s="183"/>
      <c r="AE81" s="183"/>
    </row>
    <row r="82" s="2" customFormat="1" ht="22.8" customHeight="1">
      <c r="A82" s="36"/>
      <c r="B82" s="37"/>
      <c r="C82" s="97" t="s">
        <v>229</v>
      </c>
      <c r="D82" s="38"/>
      <c r="E82" s="38"/>
      <c r="F82" s="38"/>
      <c r="G82" s="38"/>
      <c r="H82" s="38"/>
      <c r="I82" s="38"/>
      <c r="J82" s="189">
        <f>BK82</f>
        <v>0</v>
      </c>
      <c r="K82" s="38"/>
      <c r="L82" s="42"/>
      <c r="M82" s="93"/>
      <c r="N82" s="190"/>
      <c r="O82" s="94"/>
      <c r="P82" s="191">
        <f>P83+P111</f>
        <v>0</v>
      </c>
      <c r="Q82" s="94"/>
      <c r="R82" s="191">
        <f>R83+R111</f>
        <v>0</v>
      </c>
      <c r="S82" s="94"/>
      <c r="T82" s="192">
        <f>T83+T111</f>
        <v>0</v>
      </c>
      <c r="U82" s="36"/>
      <c r="V82" s="36"/>
      <c r="W82" s="36"/>
      <c r="X82" s="36"/>
      <c r="Y82" s="36"/>
      <c r="Z82" s="36"/>
      <c r="AA82" s="36"/>
      <c r="AB82" s="36"/>
      <c r="AC82" s="36"/>
      <c r="AD82" s="36"/>
      <c r="AE82" s="36"/>
      <c r="AT82" s="15" t="s">
        <v>71</v>
      </c>
      <c r="AU82" s="15" t="s">
        <v>209</v>
      </c>
      <c r="BK82" s="193">
        <f>BK83+BK111</f>
        <v>0</v>
      </c>
    </row>
    <row r="83" s="12" customFormat="1" ht="25.92" customHeight="1">
      <c r="A83" s="12"/>
      <c r="B83" s="194"/>
      <c r="C83" s="195"/>
      <c r="D83" s="196" t="s">
        <v>71</v>
      </c>
      <c r="E83" s="197" t="s">
        <v>368</v>
      </c>
      <c r="F83" s="197" t="s">
        <v>369</v>
      </c>
      <c r="G83" s="195"/>
      <c r="H83" s="195"/>
      <c r="I83" s="198"/>
      <c r="J83" s="199">
        <f>BK83</f>
        <v>0</v>
      </c>
      <c r="K83" s="195"/>
      <c r="L83" s="200"/>
      <c r="M83" s="201"/>
      <c r="N83" s="202"/>
      <c r="O83" s="202"/>
      <c r="P83" s="203">
        <f>P84</f>
        <v>0</v>
      </c>
      <c r="Q83" s="202"/>
      <c r="R83" s="203">
        <f>R84</f>
        <v>0</v>
      </c>
      <c r="S83" s="202"/>
      <c r="T83" s="204">
        <f>T84</f>
        <v>0</v>
      </c>
      <c r="U83" s="12"/>
      <c r="V83" s="12"/>
      <c r="W83" s="12"/>
      <c r="X83" s="12"/>
      <c r="Y83" s="12"/>
      <c r="Z83" s="12"/>
      <c r="AA83" s="12"/>
      <c r="AB83" s="12"/>
      <c r="AC83" s="12"/>
      <c r="AD83" s="12"/>
      <c r="AE83" s="12"/>
      <c r="AR83" s="205" t="s">
        <v>81</v>
      </c>
      <c r="AT83" s="206" t="s">
        <v>71</v>
      </c>
      <c r="AU83" s="206" t="s">
        <v>72</v>
      </c>
      <c r="AY83" s="205" t="s">
        <v>232</v>
      </c>
      <c r="BK83" s="207">
        <f>BK84</f>
        <v>0</v>
      </c>
    </row>
    <row r="84" s="12" customFormat="1" ht="22.8" customHeight="1">
      <c r="A84" s="12"/>
      <c r="B84" s="194"/>
      <c r="C84" s="195"/>
      <c r="D84" s="196" t="s">
        <v>71</v>
      </c>
      <c r="E84" s="208" t="s">
        <v>2135</v>
      </c>
      <c r="F84" s="208" t="s">
        <v>2136</v>
      </c>
      <c r="G84" s="195"/>
      <c r="H84" s="195"/>
      <c r="I84" s="198"/>
      <c r="J84" s="209">
        <f>BK84</f>
        <v>0</v>
      </c>
      <c r="K84" s="195"/>
      <c r="L84" s="200"/>
      <c r="M84" s="201"/>
      <c r="N84" s="202"/>
      <c r="O84" s="202"/>
      <c r="P84" s="203">
        <f>SUM(P85:P110)</f>
        <v>0</v>
      </c>
      <c r="Q84" s="202"/>
      <c r="R84" s="203">
        <f>SUM(R85:R110)</f>
        <v>0</v>
      </c>
      <c r="S84" s="202"/>
      <c r="T84" s="204">
        <f>SUM(T85:T110)</f>
        <v>0</v>
      </c>
      <c r="U84" s="12"/>
      <c r="V84" s="12"/>
      <c r="W84" s="12"/>
      <c r="X84" s="12"/>
      <c r="Y84" s="12"/>
      <c r="Z84" s="12"/>
      <c r="AA84" s="12"/>
      <c r="AB84" s="12"/>
      <c r="AC84" s="12"/>
      <c r="AD84" s="12"/>
      <c r="AE84" s="12"/>
      <c r="AR84" s="205" t="s">
        <v>81</v>
      </c>
      <c r="AT84" s="206" t="s">
        <v>71</v>
      </c>
      <c r="AU84" s="206" t="s">
        <v>79</v>
      </c>
      <c r="AY84" s="205" t="s">
        <v>232</v>
      </c>
      <c r="BK84" s="207">
        <f>SUM(BK85:BK110)</f>
        <v>0</v>
      </c>
    </row>
    <row r="85" s="2" customFormat="1" ht="37.8" customHeight="1">
      <c r="A85" s="36"/>
      <c r="B85" s="37"/>
      <c r="C85" s="210" t="s">
        <v>79</v>
      </c>
      <c r="D85" s="210" t="s">
        <v>234</v>
      </c>
      <c r="E85" s="211" t="s">
        <v>2137</v>
      </c>
      <c r="F85" s="212" t="s">
        <v>2138</v>
      </c>
      <c r="G85" s="213" t="s">
        <v>638</v>
      </c>
      <c r="H85" s="214">
        <v>1</v>
      </c>
      <c r="I85" s="215"/>
      <c r="J85" s="216">
        <f>ROUND(I85*H85,2)</f>
        <v>0</v>
      </c>
      <c r="K85" s="212" t="s">
        <v>19</v>
      </c>
      <c r="L85" s="42"/>
      <c r="M85" s="217" t="s">
        <v>19</v>
      </c>
      <c r="N85" s="218" t="s">
        <v>43</v>
      </c>
      <c r="O85" s="82"/>
      <c r="P85" s="219">
        <f>O85*H85</f>
        <v>0</v>
      </c>
      <c r="Q85" s="219">
        <v>0</v>
      </c>
      <c r="R85" s="219">
        <f>Q85*H85</f>
        <v>0</v>
      </c>
      <c r="S85" s="219">
        <v>0</v>
      </c>
      <c r="T85" s="220">
        <f>S85*H85</f>
        <v>0</v>
      </c>
      <c r="U85" s="36"/>
      <c r="V85" s="36"/>
      <c r="W85" s="36"/>
      <c r="X85" s="36"/>
      <c r="Y85" s="36"/>
      <c r="Z85" s="36"/>
      <c r="AA85" s="36"/>
      <c r="AB85" s="36"/>
      <c r="AC85" s="36"/>
      <c r="AD85" s="36"/>
      <c r="AE85" s="36"/>
      <c r="AR85" s="221" t="s">
        <v>297</v>
      </c>
      <c r="AT85" s="221" t="s">
        <v>234</v>
      </c>
      <c r="AU85" s="221" t="s">
        <v>81</v>
      </c>
      <c r="AY85" s="15" t="s">
        <v>232</v>
      </c>
      <c r="BE85" s="222">
        <f>IF(N85="základní",J85,0)</f>
        <v>0</v>
      </c>
      <c r="BF85" s="222">
        <f>IF(N85="snížená",J85,0)</f>
        <v>0</v>
      </c>
      <c r="BG85" s="222">
        <f>IF(N85="zákl. přenesená",J85,0)</f>
        <v>0</v>
      </c>
      <c r="BH85" s="222">
        <f>IF(N85="sníž. přenesená",J85,0)</f>
        <v>0</v>
      </c>
      <c r="BI85" s="222">
        <f>IF(N85="nulová",J85,0)</f>
        <v>0</v>
      </c>
      <c r="BJ85" s="15" t="s">
        <v>79</v>
      </c>
      <c r="BK85" s="222">
        <f>ROUND(I85*H85,2)</f>
        <v>0</v>
      </c>
      <c r="BL85" s="15" t="s">
        <v>297</v>
      </c>
      <c r="BM85" s="221" t="s">
        <v>2139</v>
      </c>
    </row>
    <row r="86" s="2" customFormat="1" ht="14.4" customHeight="1">
      <c r="A86" s="36"/>
      <c r="B86" s="37"/>
      <c r="C86" s="210" t="s">
        <v>81</v>
      </c>
      <c r="D86" s="210" t="s">
        <v>234</v>
      </c>
      <c r="E86" s="211" t="s">
        <v>2140</v>
      </c>
      <c r="F86" s="212" t="s">
        <v>2141</v>
      </c>
      <c r="G86" s="213" t="s">
        <v>638</v>
      </c>
      <c r="H86" s="214">
        <v>4</v>
      </c>
      <c r="I86" s="215"/>
      <c r="J86" s="216">
        <f>ROUND(I86*H86,2)</f>
        <v>0</v>
      </c>
      <c r="K86" s="212" t="s">
        <v>19</v>
      </c>
      <c r="L86" s="42"/>
      <c r="M86" s="217" t="s">
        <v>19</v>
      </c>
      <c r="N86" s="218" t="s">
        <v>43</v>
      </c>
      <c r="O86" s="82"/>
      <c r="P86" s="219">
        <f>O86*H86</f>
        <v>0</v>
      </c>
      <c r="Q86" s="219">
        <v>0</v>
      </c>
      <c r="R86" s="219">
        <f>Q86*H86</f>
        <v>0</v>
      </c>
      <c r="S86" s="219">
        <v>0</v>
      </c>
      <c r="T86" s="220">
        <f>S86*H86</f>
        <v>0</v>
      </c>
      <c r="U86" s="36"/>
      <c r="V86" s="36"/>
      <c r="W86" s="36"/>
      <c r="X86" s="36"/>
      <c r="Y86" s="36"/>
      <c r="Z86" s="36"/>
      <c r="AA86" s="36"/>
      <c r="AB86" s="36"/>
      <c r="AC86" s="36"/>
      <c r="AD86" s="36"/>
      <c r="AE86" s="36"/>
      <c r="AR86" s="221" t="s">
        <v>297</v>
      </c>
      <c r="AT86" s="221" t="s">
        <v>234</v>
      </c>
      <c r="AU86" s="221" t="s">
        <v>81</v>
      </c>
      <c r="AY86" s="15" t="s">
        <v>232</v>
      </c>
      <c r="BE86" s="222">
        <f>IF(N86="základní",J86,0)</f>
        <v>0</v>
      </c>
      <c r="BF86" s="222">
        <f>IF(N86="snížená",J86,0)</f>
        <v>0</v>
      </c>
      <c r="BG86" s="222">
        <f>IF(N86="zákl. přenesená",J86,0)</f>
        <v>0</v>
      </c>
      <c r="BH86" s="222">
        <f>IF(N86="sníž. přenesená",J86,0)</f>
        <v>0</v>
      </c>
      <c r="BI86" s="222">
        <f>IF(N86="nulová",J86,0)</f>
        <v>0</v>
      </c>
      <c r="BJ86" s="15" t="s">
        <v>79</v>
      </c>
      <c r="BK86" s="222">
        <f>ROUND(I86*H86,2)</f>
        <v>0</v>
      </c>
      <c r="BL86" s="15" t="s">
        <v>297</v>
      </c>
      <c r="BM86" s="221" t="s">
        <v>2142</v>
      </c>
    </row>
    <row r="87" s="2" customFormat="1" ht="14.4" customHeight="1">
      <c r="A87" s="36"/>
      <c r="B87" s="37"/>
      <c r="C87" s="210" t="s">
        <v>245</v>
      </c>
      <c r="D87" s="210" t="s">
        <v>234</v>
      </c>
      <c r="E87" s="211" t="s">
        <v>2143</v>
      </c>
      <c r="F87" s="212" t="s">
        <v>2144</v>
      </c>
      <c r="G87" s="213" t="s">
        <v>638</v>
      </c>
      <c r="H87" s="214">
        <v>1</v>
      </c>
      <c r="I87" s="215"/>
      <c r="J87" s="216">
        <f>ROUND(I87*H87,2)</f>
        <v>0</v>
      </c>
      <c r="K87" s="212" t="s">
        <v>19</v>
      </c>
      <c r="L87" s="42"/>
      <c r="M87" s="217" t="s">
        <v>19</v>
      </c>
      <c r="N87" s="218" t="s">
        <v>43</v>
      </c>
      <c r="O87" s="82"/>
      <c r="P87" s="219">
        <f>O87*H87</f>
        <v>0</v>
      </c>
      <c r="Q87" s="219">
        <v>0</v>
      </c>
      <c r="R87" s="219">
        <f>Q87*H87</f>
        <v>0</v>
      </c>
      <c r="S87" s="219">
        <v>0</v>
      </c>
      <c r="T87" s="220">
        <f>S87*H87</f>
        <v>0</v>
      </c>
      <c r="U87" s="36"/>
      <c r="V87" s="36"/>
      <c r="W87" s="36"/>
      <c r="X87" s="36"/>
      <c r="Y87" s="36"/>
      <c r="Z87" s="36"/>
      <c r="AA87" s="36"/>
      <c r="AB87" s="36"/>
      <c r="AC87" s="36"/>
      <c r="AD87" s="36"/>
      <c r="AE87" s="36"/>
      <c r="AR87" s="221" t="s">
        <v>297</v>
      </c>
      <c r="AT87" s="221" t="s">
        <v>234</v>
      </c>
      <c r="AU87" s="221" t="s">
        <v>81</v>
      </c>
      <c r="AY87" s="15" t="s">
        <v>232</v>
      </c>
      <c r="BE87" s="222">
        <f>IF(N87="základní",J87,0)</f>
        <v>0</v>
      </c>
      <c r="BF87" s="222">
        <f>IF(N87="snížená",J87,0)</f>
        <v>0</v>
      </c>
      <c r="BG87" s="222">
        <f>IF(N87="zákl. přenesená",J87,0)</f>
        <v>0</v>
      </c>
      <c r="BH87" s="222">
        <f>IF(N87="sníž. přenesená",J87,0)</f>
        <v>0</v>
      </c>
      <c r="BI87" s="222">
        <f>IF(N87="nulová",J87,0)</f>
        <v>0</v>
      </c>
      <c r="BJ87" s="15" t="s">
        <v>79</v>
      </c>
      <c r="BK87" s="222">
        <f>ROUND(I87*H87,2)</f>
        <v>0</v>
      </c>
      <c r="BL87" s="15" t="s">
        <v>297</v>
      </c>
      <c r="BM87" s="221" t="s">
        <v>2145</v>
      </c>
    </row>
    <row r="88" s="2" customFormat="1" ht="14.4" customHeight="1">
      <c r="A88" s="36"/>
      <c r="B88" s="37"/>
      <c r="C88" s="210" t="s">
        <v>239</v>
      </c>
      <c r="D88" s="210" t="s">
        <v>234</v>
      </c>
      <c r="E88" s="211" t="s">
        <v>2146</v>
      </c>
      <c r="F88" s="212" t="s">
        <v>2144</v>
      </c>
      <c r="G88" s="213" t="s">
        <v>638</v>
      </c>
      <c r="H88" s="214">
        <v>1</v>
      </c>
      <c r="I88" s="215"/>
      <c r="J88" s="216">
        <f>ROUND(I88*H88,2)</f>
        <v>0</v>
      </c>
      <c r="K88" s="212" t="s">
        <v>19</v>
      </c>
      <c r="L88" s="42"/>
      <c r="M88" s="217" t="s">
        <v>19</v>
      </c>
      <c r="N88" s="218" t="s">
        <v>43</v>
      </c>
      <c r="O88" s="82"/>
      <c r="P88" s="219">
        <f>O88*H88</f>
        <v>0</v>
      </c>
      <c r="Q88" s="219">
        <v>0</v>
      </c>
      <c r="R88" s="219">
        <f>Q88*H88</f>
        <v>0</v>
      </c>
      <c r="S88" s="219">
        <v>0</v>
      </c>
      <c r="T88" s="220">
        <f>S88*H88</f>
        <v>0</v>
      </c>
      <c r="U88" s="36"/>
      <c r="V88" s="36"/>
      <c r="W88" s="36"/>
      <c r="X88" s="36"/>
      <c r="Y88" s="36"/>
      <c r="Z88" s="36"/>
      <c r="AA88" s="36"/>
      <c r="AB88" s="36"/>
      <c r="AC88" s="36"/>
      <c r="AD88" s="36"/>
      <c r="AE88" s="36"/>
      <c r="AR88" s="221" t="s">
        <v>297</v>
      </c>
      <c r="AT88" s="221" t="s">
        <v>234</v>
      </c>
      <c r="AU88" s="221" t="s">
        <v>81</v>
      </c>
      <c r="AY88" s="15" t="s">
        <v>232</v>
      </c>
      <c r="BE88" s="222">
        <f>IF(N88="základní",J88,0)</f>
        <v>0</v>
      </c>
      <c r="BF88" s="222">
        <f>IF(N88="snížená",J88,0)</f>
        <v>0</v>
      </c>
      <c r="BG88" s="222">
        <f>IF(N88="zákl. přenesená",J88,0)</f>
        <v>0</v>
      </c>
      <c r="BH88" s="222">
        <f>IF(N88="sníž. přenesená",J88,0)</f>
        <v>0</v>
      </c>
      <c r="BI88" s="222">
        <f>IF(N88="nulová",J88,0)</f>
        <v>0</v>
      </c>
      <c r="BJ88" s="15" t="s">
        <v>79</v>
      </c>
      <c r="BK88" s="222">
        <f>ROUND(I88*H88,2)</f>
        <v>0</v>
      </c>
      <c r="BL88" s="15" t="s">
        <v>297</v>
      </c>
      <c r="BM88" s="221" t="s">
        <v>2147</v>
      </c>
    </row>
    <row r="89" s="2" customFormat="1" ht="14.4" customHeight="1">
      <c r="A89" s="36"/>
      <c r="B89" s="37"/>
      <c r="C89" s="210" t="s">
        <v>252</v>
      </c>
      <c r="D89" s="210" t="s">
        <v>234</v>
      </c>
      <c r="E89" s="211" t="s">
        <v>2148</v>
      </c>
      <c r="F89" s="212" t="s">
        <v>2149</v>
      </c>
      <c r="G89" s="213" t="s">
        <v>638</v>
      </c>
      <c r="H89" s="214">
        <v>3</v>
      </c>
      <c r="I89" s="215"/>
      <c r="J89" s="216">
        <f>ROUND(I89*H89,2)</f>
        <v>0</v>
      </c>
      <c r="K89" s="212" t="s">
        <v>19</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297</v>
      </c>
      <c r="AT89" s="221" t="s">
        <v>234</v>
      </c>
      <c r="AU89" s="221" t="s">
        <v>81</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297</v>
      </c>
      <c r="BM89" s="221" t="s">
        <v>2150</v>
      </c>
    </row>
    <row r="90" s="2" customFormat="1" ht="14.4" customHeight="1">
      <c r="A90" s="36"/>
      <c r="B90" s="37"/>
      <c r="C90" s="210" t="s">
        <v>256</v>
      </c>
      <c r="D90" s="210" t="s">
        <v>234</v>
      </c>
      <c r="E90" s="211" t="s">
        <v>2151</v>
      </c>
      <c r="F90" s="212" t="s">
        <v>2152</v>
      </c>
      <c r="G90" s="213" t="s">
        <v>638</v>
      </c>
      <c r="H90" s="214">
        <v>3</v>
      </c>
      <c r="I90" s="215"/>
      <c r="J90" s="216">
        <f>ROUND(I90*H90,2)</f>
        <v>0</v>
      </c>
      <c r="K90" s="212" t="s">
        <v>19</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297</v>
      </c>
      <c r="AT90" s="221" t="s">
        <v>234</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297</v>
      </c>
      <c r="BM90" s="221" t="s">
        <v>2153</v>
      </c>
    </row>
    <row r="91" s="2" customFormat="1" ht="14.4" customHeight="1">
      <c r="A91" s="36"/>
      <c r="B91" s="37"/>
      <c r="C91" s="210" t="s">
        <v>260</v>
      </c>
      <c r="D91" s="210" t="s">
        <v>234</v>
      </c>
      <c r="E91" s="211" t="s">
        <v>2154</v>
      </c>
      <c r="F91" s="212" t="s">
        <v>2155</v>
      </c>
      <c r="G91" s="213" t="s">
        <v>600</v>
      </c>
      <c r="H91" s="214">
        <v>10</v>
      </c>
      <c r="I91" s="215"/>
      <c r="J91" s="216">
        <f>ROUND(I91*H91,2)</f>
        <v>0</v>
      </c>
      <c r="K91" s="212" t="s">
        <v>19</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297</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2156</v>
      </c>
    </row>
    <row r="92" s="2" customFormat="1" ht="14.4" customHeight="1">
      <c r="A92" s="36"/>
      <c r="B92" s="37"/>
      <c r="C92" s="210" t="s">
        <v>264</v>
      </c>
      <c r="D92" s="210" t="s">
        <v>234</v>
      </c>
      <c r="E92" s="211" t="s">
        <v>2157</v>
      </c>
      <c r="F92" s="212" t="s">
        <v>2158</v>
      </c>
      <c r="G92" s="213" t="s">
        <v>600</v>
      </c>
      <c r="H92" s="214">
        <v>35</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297</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2159</v>
      </c>
    </row>
    <row r="93" s="2" customFormat="1" ht="14.4" customHeight="1">
      <c r="A93" s="36"/>
      <c r="B93" s="37"/>
      <c r="C93" s="210" t="s">
        <v>268</v>
      </c>
      <c r="D93" s="210" t="s">
        <v>234</v>
      </c>
      <c r="E93" s="211" t="s">
        <v>2160</v>
      </c>
      <c r="F93" s="212" t="s">
        <v>2161</v>
      </c>
      <c r="G93" s="213" t="s">
        <v>638</v>
      </c>
      <c r="H93" s="214">
        <v>10</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297</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2162</v>
      </c>
    </row>
    <row r="94" s="2" customFormat="1" ht="14.4" customHeight="1">
      <c r="A94" s="36"/>
      <c r="B94" s="37"/>
      <c r="C94" s="210" t="s">
        <v>272</v>
      </c>
      <c r="D94" s="210" t="s">
        <v>234</v>
      </c>
      <c r="E94" s="211" t="s">
        <v>2163</v>
      </c>
      <c r="F94" s="212" t="s">
        <v>2164</v>
      </c>
      <c r="G94" s="213" t="s">
        <v>237</v>
      </c>
      <c r="H94" s="214">
        <v>3</v>
      </c>
      <c r="I94" s="215"/>
      <c r="J94" s="216">
        <f>ROUND(I94*H94,2)</f>
        <v>0</v>
      </c>
      <c r="K94" s="212" t="s">
        <v>19</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297</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2165</v>
      </c>
    </row>
    <row r="95" s="2" customFormat="1" ht="14.4" customHeight="1">
      <c r="A95" s="36"/>
      <c r="B95" s="37"/>
      <c r="C95" s="210" t="s">
        <v>276</v>
      </c>
      <c r="D95" s="210" t="s">
        <v>234</v>
      </c>
      <c r="E95" s="211" t="s">
        <v>2166</v>
      </c>
      <c r="F95" s="212" t="s">
        <v>2167</v>
      </c>
      <c r="G95" s="213" t="s">
        <v>237</v>
      </c>
      <c r="H95" s="214">
        <v>10</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297</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2168</v>
      </c>
    </row>
    <row r="96" s="2" customFormat="1" ht="14.4" customHeight="1">
      <c r="A96" s="36"/>
      <c r="B96" s="37"/>
      <c r="C96" s="210" t="s">
        <v>280</v>
      </c>
      <c r="D96" s="210" t="s">
        <v>234</v>
      </c>
      <c r="E96" s="211" t="s">
        <v>2169</v>
      </c>
      <c r="F96" s="212" t="s">
        <v>2170</v>
      </c>
      <c r="G96" s="213" t="s">
        <v>600</v>
      </c>
      <c r="H96" s="214">
        <v>8</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2171</v>
      </c>
    </row>
    <row r="97" s="2" customFormat="1" ht="14.4" customHeight="1">
      <c r="A97" s="36"/>
      <c r="B97" s="37"/>
      <c r="C97" s="210" t="s">
        <v>284</v>
      </c>
      <c r="D97" s="210" t="s">
        <v>234</v>
      </c>
      <c r="E97" s="211" t="s">
        <v>2172</v>
      </c>
      <c r="F97" s="212" t="s">
        <v>2173</v>
      </c>
      <c r="G97" s="213" t="s">
        <v>638</v>
      </c>
      <c r="H97" s="214">
        <v>1</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2174</v>
      </c>
    </row>
    <row r="98" s="2" customFormat="1" ht="14.4" customHeight="1">
      <c r="A98" s="36"/>
      <c r="B98" s="37"/>
      <c r="C98" s="210" t="s">
        <v>289</v>
      </c>
      <c r="D98" s="210" t="s">
        <v>234</v>
      </c>
      <c r="E98" s="211" t="s">
        <v>2175</v>
      </c>
      <c r="F98" s="212" t="s">
        <v>2176</v>
      </c>
      <c r="G98" s="213" t="s">
        <v>638</v>
      </c>
      <c r="H98" s="214">
        <v>1</v>
      </c>
      <c r="I98" s="215"/>
      <c r="J98" s="216">
        <f>ROUND(I98*H98,2)</f>
        <v>0</v>
      </c>
      <c r="K98" s="212" t="s">
        <v>19</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297</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2177</v>
      </c>
    </row>
    <row r="99" s="2" customFormat="1" ht="14.4" customHeight="1">
      <c r="A99" s="36"/>
      <c r="B99" s="37"/>
      <c r="C99" s="210" t="s">
        <v>8</v>
      </c>
      <c r="D99" s="210" t="s">
        <v>234</v>
      </c>
      <c r="E99" s="211" t="s">
        <v>2178</v>
      </c>
      <c r="F99" s="212" t="s">
        <v>2179</v>
      </c>
      <c r="G99" s="213" t="s">
        <v>638</v>
      </c>
      <c r="H99" s="214">
        <v>2</v>
      </c>
      <c r="I99" s="215"/>
      <c r="J99" s="216">
        <f>ROUND(I99*H99,2)</f>
        <v>0</v>
      </c>
      <c r="K99" s="212" t="s">
        <v>19</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297</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2180</v>
      </c>
    </row>
    <row r="100" s="2" customFormat="1" ht="14.4" customHeight="1">
      <c r="A100" s="36"/>
      <c r="B100" s="37"/>
      <c r="C100" s="210" t="s">
        <v>297</v>
      </c>
      <c r="D100" s="210" t="s">
        <v>234</v>
      </c>
      <c r="E100" s="211" t="s">
        <v>2181</v>
      </c>
      <c r="F100" s="212" t="s">
        <v>2182</v>
      </c>
      <c r="G100" s="213" t="s">
        <v>638</v>
      </c>
      <c r="H100" s="214">
        <v>3</v>
      </c>
      <c r="I100" s="215"/>
      <c r="J100" s="216">
        <f>ROUND(I100*H100,2)</f>
        <v>0</v>
      </c>
      <c r="K100" s="212" t="s">
        <v>19</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297</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2183</v>
      </c>
    </row>
    <row r="101" s="2" customFormat="1" ht="14.4" customHeight="1">
      <c r="A101" s="36"/>
      <c r="B101" s="37"/>
      <c r="C101" s="210" t="s">
        <v>301</v>
      </c>
      <c r="D101" s="210" t="s">
        <v>234</v>
      </c>
      <c r="E101" s="211" t="s">
        <v>2184</v>
      </c>
      <c r="F101" s="212" t="s">
        <v>2185</v>
      </c>
      <c r="G101" s="213" t="s">
        <v>638</v>
      </c>
      <c r="H101" s="214">
        <v>3</v>
      </c>
      <c r="I101" s="215"/>
      <c r="J101" s="216">
        <f>ROUND(I101*H101,2)</f>
        <v>0</v>
      </c>
      <c r="K101" s="212" t="s">
        <v>19</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297</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2186</v>
      </c>
    </row>
    <row r="102" s="2" customFormat="1" ht="14.4" customHeight="1">
      <c r="A102" s="36"/>
      <c r="B102" s="37"/>
      <c r="C102" s="210" t="s">
        <v>306</v>
      </c>
      <c r="D102" s="210" t="s">
        <v>234</v>
      </c>
      <c r="E102" s="211" t="s">
        <v>2187</v>
      </c>
      <c r="F102" s="212" t="s">
        <v>2188</v>
      </c>
      <c r="G102" s="213" t="s">
        <v>638</v>
      </c>
      <c r="H102" s="214">
        <v>2</v>
      </c>
      <c r="I102" s="215"/>
      <c r="J102" s="216">
        <f>ROUND(I102*H102,2)</f>
        <v>0</v>
      </c>
      <c r="K102" s="212" t="s">
        <v>19</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2189</v>
      </c>
    </row>
    <row r="103" s="2" customFormat="1" ht="14.4" customHeight="1">
      <c r="A103" s="36"/>
      <c r="B103" s="37"/>
      <c r="C103" s="210" t="s">
        <v>310</v>
      </c>
      <c r="D103" s="210" t="s">
        <v>234</v>
      </c>
      <c r="E103" s="211" t="s">
        <v>2190</v>
      </c>
      <c r="F103" s="212" t="s">
        <v>2191</v>
      </c>
      <c r="G103" s="213" t="s">
        <v>638</v>
      </c>
      <c r="H103" s="214">
        <v>1</v>
      </c>
      <c r="I103" s="215"/>
      <c r="J103" s="216">
        <f>ROUND(I103*H103,2)</f>
        <v>0</v>
      </c>
      <c r="K103" s="212" t="s">
        <v>19</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297</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2192</v>
      </c>
    </row>
    <row r="104" s="2" customFormat="1" ht="14.4" customHeight="1">
      <c r="A104" s="36"/>
      <c r="B104" s="37"/>
      <c r="C104" s="210" t="s">
        <v>314</v>
      </c>
      <c r="D104" s="210" t="s">
        <v>234</v>
      </c>
      <c r="E104" s="211" t="s">
        <v>2193</v>
      </c>
      <c r="F104" s="212" t="s">
        <v>2194</v>
      </c>
      <c r="G104" s="213" t="s">
        <v>412</v>
      </c>
      <c r="H104" s="214">
        <v>1.8700000000000001</v>
      </c>
      <c r="I104" s="215"/>
      <c r="J104" s="216">
        <f>ROUND(I104*H104,2)</f>
        <v>0</v>
      </c>
      <c r="K104" s="212" t="s">
        <v>19</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2195</v>
      </c>
    </row>
    <row r="105" s="2" customFormat="1" ht="14.4" customHeight="1">
      <c r="A105" s="36"/>
      <c r="B105" s="37"/>
      <c r="C105" s="210" t="s">
        <v>7</v>
      </c>
      <c r="D105" s="210" t="s">
        <v>234</v>
      </c>
      <c r="E105" s="211" t="s">
        <v>2196</v>
      </c>
      <c r="F105" s="212" t="s">
        <v>2197</v>
      </c>
      <c r="G105" s="213" t="s">
        <v>600</v>
      </c>
      <c r="H105" s="214">
        <v>10</v>
      </c>
      <c r="I105" s="215"/>
      <c r="J105" s="216">
        <f>ROUND(I105*H105,2)</f>
        <v>0</v>
      </c>
      <c r="K105" s="212" t="s">
        <v>19</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297</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2198</v>
      </c>
    </row>
    <row r="106" s="2" customFormat="1" ht="14.4" customHeight="1">
      <c r="A106" s="36"/>
      <c r="B106" s="37"/>
      <c r="C106" s="210" t="s">
        <v>321</v>
      </c>
      <c r="D106" s="210" t="s">
        <v>234</v>
      </c>
      <c r="E106" s="211" t="s">
        <v>2199</v>
      </c>
      <c r="F106" s="212" t="s">
        <v>2200</v>
      </c>
      <c r="G106" s="213" t="s">
        <v>600</v>
      </c>
      <c r="H106" s="214">
        <v>12</v>
      </c>
      <c r="I106" s="215"/>
      <c r="J106" s="216">
        <f>ROUND(I106*H106,2)</f>
        <v>0</v>
      </c>
      <c r="K106" s="212" t="s">
        <v>19</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2201</v>
      </c>
    </row>
    <row r="107" s="2" customFormat="1" ht="14.4" customHeight="1">
      <c r="A107" s="36"/>
      <c r="B107" s="37"/>
      <c r="C107" s="210" t="s">
        <v>325</v>
      </c>
      <c r="D107" s="210" t="s">
        <v>234</v>
      </c>
      <c r="E107" s="211" t="s">
        <v>2202</v>
      </c>
      <c r="F107" s="212" t="s">
        <v>2203</v>
      </c>
      <c r="G107" s="213" t="s">
        <v>638</v>
      </c>
      <c r="H107" s="214">
        <v>1</v>
      </c>
      <c r="I107" s="215"/>
      <c r="J107" s="216">
        <f>ROUND(I107*H107,2)</f>
        <v>0</v>
      </c>
      <c r="K107" s="212" t="s">
        <v>19</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297</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2204</v>
      </c>
    </row>
    <row r="108" s="2" customFormat="1" ht="14.4" customHeight="1">
      <c r="A108" s="36"/>
      <c r="B108" s="37"/>
      <c r="C108" s="210" t="s">
        <v>329</v>
      </c>
      <c r="D108" s="210" t="s">
        <v>234</v>
      </c>
      <c r="E108" s="211" t="s">
        <v>2205</v>
      </c>
      <c r="F108" s="212" t="s">
        <v>2206</v>
      </c>
      <c r="G108" s="213" t="s">
        <v>412</v>
      </c>
      <c r="H108" s="214">
        <v>50</v>
      </c>
      <c r="I108" s="215"/>
      <c r="J108" s="216">
        <f>ROUND(I108*H108,2)</f>
        <v>0</v>
      </c>
      <c r="K108" s="212" t="s">
        <v>19</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297</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2207</v>
      </c>
    </row>
    <row r="109" s="2" customFormat="1" ht="14.4" customHeight="1">
      <c r="A109" s="36"/>
      <c r="B109" s="37"/>
      <c r="C109" s="210" t="s">
        <v>333</v>
      </c>
      <c r="D109" s="210" t="s">
        <v>234</v>
      </c>
      <c r="E109" s="211" t="s">
        <v>2208</v>
      </c>
      <c r="F109" s="212" t="s">
        <v>2209</v>
      </c>
      <c r="G109" s="213" t="s">
        <v>638</v>
      </c>
      <c r="H109" s="214">
        <v>1</v>
      </c>
      <c r="I109" s="215"/>
      <c r="J109" s="216">
        <f>ROUND(I109*H109,2)</f>
        <v>0</v>
      </c>
      <c r="K109" s="212" t="s">
        <v>19</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297</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2210</v>
      </c>
    </row>
    <row r="110" s="2" customFormat="1" ht="24.15" customHeight="1">
      <c r="A110" s="36"/>
      <c r="B110" s="37"/>
      <c r="C110" s="210" t="s">
        <v>337</v>
      </c>
      <c r="D110" s="210" t="s">
        <v>234</v>
      </c>
      <c r="E110" s="211" t="s">
        <v>2211</v>
      </c>
      <c r="F110" s="212" t="s">
        <v>2212</v>
      </c>
      <c r="G110" s="213" t="s">
        <v>628</v>
      </c>
      <c r="H110" s="238"/>
      <c r="I110" s="215"/>
      <c r="J110" s="216">
        <f>ROUND(I110*H110,2)</f>
        <v>0</v>
      </c>
      <c r="K110" s="212" t="s">
        <v>238</v>
      </c>
      <c r="L110" s="42"/>
      <c r="M110" s="217" t="s">
        <v>19</v>
      </c>
      <c r="N110" s="218"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297</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2213</v>
      </c>
    </row>
    <row r="111" s="12" customFormat="1" ht="25.92" customHeight="1">
      <c r="A111" s="12"/>
      <c r="B111" s="194"/>
      <c r="C111" s="195"/>
      <c r="D111" s="196" t="s">
        <v>71</v>
      </c>
      <c r="E111" s="197" t="s">
        <v>1012</v>
      </c>
      <c r="F111" s="197" t="s">
        <v>1013</v>
      </c>
      <c r="G111" s="195"/>
      <c r="H111" s="195"/>
      <c r="I111" s="198"/>
      <c r="J111" s="199">
        <f>BK111</f>
        <v>0</v>
      </c>
      <c r="K111" s="195"/>
      <c r="L111" s="200"/>
      <c r="M111" s="201"/>
      <c r="N111" s="202"/>
      <c r="O111" s="202"/>
      <c r="P111" s="203">
        <f>P112</f>
        <v>0</v>
      </c>
      <c r="Q111" s="202"/>
      <c r="R111" s="203">
        <f>R112</f>
        <v>0</v>
      </c>
      <c r="S111" s="202"/>
      <c r="T111" s="204">
        <f>T112</f>
        <v>0</v>
      </c>
      <c r="U111" s="12"/>
      <c r="V111" s="12"/>
      <c r="W111" s="12"/>
      <c r="X111" s="12"/>
      <c r="Y111" s="12"/>
      <c r="Z111" s="12"/>
      <c r="AA111" s="12"/>
      <c r="AB111" s="12"/>
      <c r="AC111" s="12"/>
      <c r="AD111" s="12"/>
      <c r="AE111" s="12"/>
      <c r="AR111" s="205" t="s">
        <v>239</v>
      </c>
      <c r="AT111" s="206" t="s">
        <v>71</v>
      </c>
      <c r="AU111" s="206" t="s">
        <v>72</v>
      </c>
      <c r="AY111" s="205" t="s">
        <v>232</v>
      </c>
      <c r="BK111" s="207">
        <f>BK112</f>
        <v>0</v>
      </c>
    </row>
    <row r="112" s="2" customFormat="1" ht="24.15" customHeight="1">
      <c r="A112" s="36"/>
      <c r="B112" s="37"/>
      <c r="C112" s="210" t="s">
        <v>341</v>
      </c>
      <c r="D112" s="210" t="s">
        <v>234</v>
      </c>
      <c r="E112" s="211" t="s">
        <v>2214</v>
      </c>
      <c r="F112" s="212" t="s">
        <v>2215</v>
      </c>
      <c r="G112" s="213" t="s">
        <v>1016</v>
      </c>
      <c r="H112" s="214">
        <v>215</v>
      </c>
      <c r="I112" s="215"/>
      <c r="J112" s="216">
        <f>ROUND(I112*H112,2)</f>
        <v>0</v>
      </c>
      <c r="K112" s="212" t="s">
        <v>238</v>
      </c>
      <c r="L112" s="42"/>
      <c r="M112" s="233" t="s">
        <v>19</v>
      </c>
      <c r="N112" s="234" t="s">
        <v>43</v>
      </c>
      <c r="O112" s="235"/>
      <c r="P112" s="236">
        <f>O112*H112</f>
        <v>0</v>
      </c>
      <c r="Q112" s="236">
        <v>0</v>
      </c>
      <c r="R112" s="236">
        <f>Q112*H112</f>
        <v>0</v>
      </c>
      <c r="S112" s="236">
        <v>0</v>
      </c>
      <c r="T112" s="237">
        <f>S112*H112</f>
        <v>0</v>
      </c>
      <c r="U112" s="36"/>
      <c r="V112" s="36"/>
      <c r="W112" s="36"/>
      <c r="X112" s="36"/>
      <c r="Y112" s="36"/>
      <c r="Z112" s="36"/>
      <c r="AA112" s="36"/>
      <c r="AB112" s="36"/>
      <c r="AC112" s="36"/>
      <c r="AD112" s="36"/>
      <c r="AE112" s="36"/>
      <c r="AR112" s="221" t="s">
        <v>1017</v>
      </c>
      <c r="AT112" s="221" t="s">
        <v>234</v>
      </c>
      <c r="AU112" s="221" t="s">
        <v>79</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1017</v>
      </c>
      <c r="BM112" s="221" t="s">
        <v>2216</v>
      </c>
    </row>
    <row r="113" s="2" customFormat="1" ht="6.96" customHeight="1">
      <c r="A113" s="36"/>
      <c r="B113" s="57"/>
      <c r="C113" s="58"/>
      <c r="D113" s="58"/>
      <c r="E113" s="58"/>
      <c r="F113" s="58"/>
      <c r="G113" s="58"/>
      <c r="H113" s="58"/>
      <c r="I113" s="58"/>
      <c r="J113" s="58"/>
      <c r="K113" s="58"/>
      <c r="L113" s="42"/>
      <c r="M113" s="36"/>
      <c r="O113" s="36"/>
      <c r="P113" s="36"/>
      <c r="Q113" s="36"/>
      <c r="R113" s="36"/>
      <c r="S113" s="36"/>
      <c r="T113" s="36"/>
      <c r="U113" s="36"/>
      <c r="V113" s="36"/>
      <c r="W113" s="36"/>
      <c r="X113" s="36"/>
      <c r="Y113" s="36"/>
      <c r="Z113" s="36"/>
      <c r="AA113" s="36"/>
      <c r="AB113" s="36"/>
      <c r="AC113" s="36"/>
      <c r="AD113" s="36"/>
      <c r="AE113" s="36"/>
    </row>
  </sheetData>
  <sheetProtection sheet="1" autoFilter="0" formatColumns="0" formatRows="0" objects="1" scenarios="1" spinCount="100000" saltValue="Bw07JVLGDz9Zd0bRdqMff6EkiuYPGIleEaQ/i3I9NSUxfHuc6vKTUrizSfA7WLqUl+6O86zf8HbnsxVhyj3q4g==" hashValue="8jYDL6l24RPS/pKBzo4hDj6yPV5rOBGQ1Asxn59muiBGqjt/81lQ1Z4x2GyP64qLig0XB/rhM4INj5a4+r/JVQ==" algorithmName="SHA-512" password="CC35"/>
  <autoFilter ref="C81:K112"/>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184</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2217</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ROUND(J85,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ROUND((SUM(BE85:BE116)),  2)</f>
        <v>0</v>
      </c>
      <c r="G33" s="36"/>
      <c r="H33" s="36"/>
      <c r="I33" s="155">
        <v>0.20999999999999999</v>
      </c>
      <c r="J33" s="154">
        <f>ROUND(((SUM(BE85:BE116))*I33),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ROUND((SUM(BF85:BF116)),  2)</f>
        <v>0</v>
      </c>
      <c r="G34" s="36"/>
      <c r="H34" s="36"/>
      <c r="I34" s="155">
        <v>0.14999999999999999</v>
      </c>
      <c r="J34" s="154">
        <f>ROUND(((SUM(BF85:BF116))*I34),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ROUND((SUM(BG85:BG116)),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ROUND((SUM(BH85:BH116)),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ROUND((SUM(BI85:BI116)),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2020-076-08 - MaR</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J85</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215</v>
      </c>
      <c r="E60" s="175"/>
      <c r="F60" s="175"/>
      <c r="G60" s="175"/>
      <c r="H60" s="175"/>
      <c r="I60" s="175"/>
      <c r="J60" s="176">
        <f>J86</f>
        <v>0</v>
      </c>
      <c r="K60" s="173"/>
      <c r="L60" s="177"/>
      <c r="S60" s="9"/>
      <c r="T60" s="9"/>
      <c r="U60" s="9"/>
      <c r="V60" s="9"/>
      <c r="W60" s="9"/>
      <c r="X60" s="9"/>
      <c r="Y60" s="9"/>
      <c r="Z60" s="9"/>
      <c r="AA60" s="9"/>
      <c r="AB60" s="9"/>
      <c r="AC60" s="9"/>
      <c r="AD60" s="9"/>
      <c r="AE60" s="9"/>
    </row>
    <row r="61" s="10" customFormat="1" ht="19.92" customHeight="1">
      <c r="A61" s="10"/>
      <c r="B61" s="178"/>
      <c r="C61" s="123"/>
      <c r="D61" s="179" t="s">
        <v>2218</v>
      </c>
      <c r="E61" s="180"/>
      <c r="F61" s="180"/>
      <c r="G61" s="180"/>
      <c r="H61" s="180"/>
      <c r="I61" s="180"/>
      <c r="J61" s="181">
        <f>J87</f>
        <v>0</v>
      </c>
      <c r="K61" s="123"/>
      <c r="L61" s="182"/>
      <c r="S61" s="10"/>
      <c r="T61" s="10"/>
      <c r="U61" s="10"/>
      <c r="V61" s="10"/>
      <c r="W61" s="10"/>
      <c r="X61" s="10"/>
      <c r="Y61" s="10"/>
      <c r="Z61" s="10"/>
      <c r="AA61" s="10"/>
      <c r="AB61" s="10"/>
      <c r="AC61" s="10"/>
      <c r="AD61" s="10"/>
      <c r="AE61" s="10"/>
    </row>
    <row r="62" s="10" customFormat="1" ht="19.92" customHeight="1">
      <c r="A62" s="10"/>
      <c r="B62" s="178"/>
      <c r="C62" s="123"/>
      <c r="D62" s="179" t="s">
        <v>2219</v>
      </c>
      <c r="E62" s="180"/>
      <c r="F62" s="180"/>
      <c r="G62" s="180"/>
      <c r="H62" s="180"/>
      <c r="I62" s="180"/>
      <c r="J62" s="181">
        <f>J100</f>
        <v>0</v>
      </c>
      <c r="K62" s="123"/>
      <c r="L62" s="182"/>
      <c r="S62" s="10"/>
      <c r="T62" s="10"/>
      <c r="U62" s="10"/>
      <c r="V62" s="10"/>
      <c r="W62" s="10"/>
      <c r="X62" s="10"/>
      <c r="Y62" s="10"/>
      <c r="Z62" s="10"/>
      <c r="AA62" s="10"/>
      <c r="AB62" s="10"/>
      <c r="AC62" s="10"/>
      <c r="AD62" s="10"/>
      <c r="AE62" s="10"/>
    </row>
    <row r="63" s="10" customFormat="1" ht="19.92" customHeight="1">
      <c r="A63" s="10"/>
      <c r="B63" s="178"/>
      <c r="C63" s="123"/>
      <c r="D63" s="179" t="s">
        <v>2220</v>
      </c>
      <c r="E63" s="180"/>
      <c r="F63" s="180"/>
      <c r="G63" s="180"/>
      <c r="H63" s="180"/>
      <c r="I63" s="180"/>
      <c r="J63" s="181">
        <f>J102</f>
        <v>0</v>
      </c>
      <c r="K63" s="123"/>
      <c r="L63" s="182"/>
      <c r="S63" s="10"/>
      <c r="T63" s="10"/>
      <c r="U63" s="10"/>
      <c r="V63" s="10"/>
      <c r="W63" s="10"/>
      <c r="X63" s="10"/>
      <c r="Y63" s="10"/>
      <c r="Z63" s="10"/>
      <c r="AA63" s="10"/>
      <c r="AB63" s="10"/>
      <c r="AC63" s="10"/>
      <c r="AD63" s="10"/>
      <c r="AE63" s="10"/>
    </row>
    <row r="64" s="10" customFormat="1" ht="19.92" customHeight="1">
      <c r="A64" s="10"/>
      <c r="B64" s="178"/>
      <c r="C64" s="123"/>
      <c r="D64" s="179" t="s">
        <v>2221</v>
      </c>
      <c r="E64" s="180"/>
      <c r="F64" s="180"/>
      <c r="G64" s="180"/>
      <c r="H64" s="180"/>
      <c r="I64" s="180"/>
      <c r="J64" s="181">
        <f>J104</f>
        <v>0</v>
      </c>
      <c r="K64" s="123"/>
      <c r="L64" s="182"/>
      <c r="S64" s="10"/>
      <c r="T64" s="10"/>
      <c r="U64" s="10"/>
      <c r="V64" s="10"/>
      <c r="W64" s="10"/>
      <c r="X64" s="10"/>
      <c r="Y64" s="10"/>
      <c r="Z64" s="10"/>
      <c r="AA64" s="10"/>
      <c r="AB64" s="10"/>
      <c r="AC64" s="10"/>
      <c r="AD64" s="10"/>
      <c r="AE64" s="10"/>
    </row>
    <row r="65" s="10" customFormat="1" ht="19.92" customHeight="1">
      <c r="A65" s="10"/>
      <c r="B65" s="178"/>
      <c r="C65" s="123"/>
      <c r="D65" s="179" t="s">
        <v>1632</v>
      </c>
      <c r="E65" s="180"/>
      <c r="F65" s="180"/>
      <c r="G65" s="180"/>
      <c r="H65" s="180"/>
      <c r="I65" s="180"/>
      <c r="J65" s="181">
        <f>J115</f>
        <v>0</v>
      </c>
      <c r="K65" s="123"/>
      <c r="L65" s="182"/>
      <c r="S65" s="10"/>
      <c r="T65" s="10"/>
      <c r="U65" s="10"/>
      <c r="V65" s="10"/>
      <c r="W65" s="10"/>
      <c r="X65" s="10"/>
      <c r="Y65" s="10"/>
      <c r="Z65" s="10"/>
      <c r="AA65" s="10"/>
      <c r="AB65" s="10"/>
      <c r="AC65" s="10"/>
      <c r="AD65" s="10"/>
      <c r="AE65" s="10"/>
    </row>
    <row r="66" s="2" customFormat="1" ht="21.84" customHeight="1">
      <c r="A66" s="36"/>
      <c r="B66" s="37"/>
      <c r="C66" s="38"/>
      <c r="D66" s="38"/>
      <c r="E66" s="38"/>
      <c r="F66" s="38"/>
      <c r="G66" s="38"/>
      <c r="H66" s="38"/>
      <c r="I66" s="38"/>
      <c r="J66" s="38"/>
      <c r="K66" s="38"/>
      <c r="L66" s="142"/>
      <c r="S66" s="36"/>
      <c r="T66" s="36"/>
      <c r="U66" s="36"/>
      <c r="V66" s="36"/>
      <c r="W66" s="36"/>
      <c r="X66" s="36"/>
      <c r="Y66" s="36"/>
      <c r="Z66" s="36"/>
      <c r="AA66" s="36"/>
      <c r="AB66" s="36"/>
      <c r="AC66" s="36"/>
      <c r="AD66" s="36"/>
      <c r="AE66" s="36"/>
    </row>
    <row r="67" s="2" customFormat="1" ht="6.96" customHeight="1">
      <c r="A67" s="36"/>
      <c r="B67" s="57"/>
      <c r="C67" s="58"/>
      <c r="D67" s="58"/>
      <c r="E67" s="58"/>
      <c r="F67" s="58"/>
      <c r="G67" s="58"/>
      <c r="H67" s="58"/>
      <c r="I67" s="58"/>
      <c r="J67" s="58"/>
      <c r="K67" s="58"/>
      <c r="L67" s="142"/>
      <c r="S67" s="36"/>
      <c r="T67" s="36"/>
      <c r="U67" s="36"/>
      <c r="V67" s="36"/>
      <c r="W67" s="36"/>
      <c r="X67" s="36"/>
      <c r="Y67" s="36"/>
      <c r="Z67" s="36"/>
      <c r="AA67" s="36"/>
      <c r="AB67" s="36"/>
      <c r="AC67" s="36"/>
      <c r="AD67" s="36"/>
      <c r="AE67" s="36"/>
    </row>
    <row r="71" s="2" customFormat="1" ht="6.96" customHeight="1">
      <c r="A71" s="36"/>
      <c r="B71" s="59"/>
      <c r="C71" s="60"/>
      <c r="D71" s="60"/>
      <c r="E71" s="60"/>
      <c r="F71" s="60"/>
      <c r="G71" s="60"/>
      <c r="H71" s="60"/>
      <c r="I71" s="60"/>
      <c r="J71" s="60"/>
      <c r="K71" s="60"/>
      <c r="L71" s="142"/>
      <c r="S71" s="36"/>
      <c r="T71" s="36"/>
      <c r="U71" s="36"/>
      <c r="V71" s="36"/>
      <c r="W71" s="36"/>
      <c r="X71" s="36"/>
      <c r="Y71" s="36"/>
      <c r="Z71" s="36"/>
      <c r="AA71" s="36"/>
      <c r="AB71" s="36"/>
      <c r="AC71" s="36"/>
      <c r="AD71" s="36"/>
      <c r="AE71" s="36"/>
    </row>
    <row r="72" s="2" customFormat="1" ht="24.96" customHeight="1">
      <c r="A72" s="36"/>
      <c r="B72" s="37"/>
      <c r="C72" s="21" t="s">
        <v>217</v>
      </c>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12" customHeight="1">
      <c r="A74" s="36"/>
      <c r="B74" s="37"/>
      <c r="C74" s="30" t="s">
        <v>16</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6.5" customHeight="1">
      <c r="A75" s="36"/>
      <c r="B75" s="37"/>
      <c r="C75" s="38"/>
      <c r="D75" s="38"/>
      <c r="E75" s="167" t="str">
        <f>E7</f>
        <v>Školní sklad FLD, trafostanice</v>
      </c>
      <c r="F75" s="30"/>
      <c r="G75" s="30"/>
      <c r="H75" s="30"/>
      <c r="I75" s="38"/>
      <c r="J75" s="38"/>
      <c r="K75" s="38"/>
      <c r="L75" s="142"/>
      <c r="S75" s="36"/>
      <c r="T75" s="36"/>
      <c r="U75" s="36"/>
      <c r="V75" s="36"/>
      <c r="W75" s="36"/>
      <c r="X75" s="36"/>
      <c r="Y75" s="36"/>
      <c r="Z75" s="36"/>
      <c r="AA75" s="36"/>
      <c r="AB75" s="36"/>
      <c r="AC75" s="36"/>
      <c r="AD75" s="36"/>
      <c r="AE75" s="36"/>
    </row>
    <row r="76" s="2" customFormat="1" ht="12" customHeight="1">
      <c r="A76" s="36"/>
      <c r="B76" s="37"/>
      <c r="C76" s="30" t="s">
        <v>201</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67" t="str">
        <f>E9</f>
        <v>2020-076-08 - MaR</v>
      </c>
      <c r="F77" s="38"/>
      <c r="G77" s="38"/>
      <c r="H77" s="38"/>
      <c r="I77" s="38"/>
      <c r="J77" s="38"/>
      <c r="K77" s="38"/>
      <c r="L77" s="142"/>
      <c r="S77" s="36"/>
      <c r="T77" s="36"/>
      <c r="U77" s="36"/>
      <c r="V77" s="36"/>
      <c r="W77" s="36"/>
      <c r="X77" s="36"/>
      <c r="Y77" s="36"/>
      <c r="Z77" s="36"/>
      <c r="AA77" s="36"/>
      <c r="AB77" s="36"/>
      <c r="AC77" s="36"/>
      <c r="AD77" s="36"/>
      <c r="AE77" s="36"/>
    </row>
    <row r="78" s="2" customFormat="1" ht="6.96" customHeight="1">
      <c r="A78" s="36"/>
      <c r="B78" s="37"/>
      <c r="C78" s="38"/>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2" customHeight="1">
      <c r="A79" s="36"/>
      <c r="B79" s="37"/>
      <c r="C79" s="30" t="s">
        <v>21</v>
      </c>
      <c r="D79" s="38"/>
      <c r="E79" s="38"/>
      <c r="F79" s="25" t="str">
        <f>F12</f>
        <v>Kamýcká 1176, Praha 6</v>
      </c>
      <c r="G79" s="38"/>
      <c r="H79" s="38"/>
      <c r="I79" s="30" t="s">
        <v>23</v>
      </c>
      <c r="J79" s="70" t="str">
        <f>IF(J12="","",J12)</f>
        <v>16. 10. 2020</v>
      </c>
      <c r="K79" s="38"/>
      <c r="L79" s="14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40.05" customHeight="1">
      <c r="A81" s="36"/>
      <c r="B81" s="37"/>
      <c r="C81" s="30" t="s">
        <v>25</v>
      </c>
      <c r="D81" s="38"/>
      <c r="E81" s="38"/>
      <c r="F81" s="25" t="str">
        <f>E15</f>
        <v>ČZU v Praze, Kamýcká 1176, Praha 6</v>
      </c>
      <c r="G81" s="38"/>
      <c r="H81" s="38"/>
      <c r="I81" s="30" t="s">
        <v>31</v>
      </c>
      <c r="J81" s="34" t="str">
        <f>E21</f>
        <v>Ing. Vladimír Čapka, Gerstnerova 5/658, Praha 7</v>
      </c>
      <c r="K81" s="38"/>
      <c r="L81" s="142"/>
      <c r="S81" s="36"/>
      <c r="T81" s="36"/>
      <c r="U81" s="36"/>
      <c r="V81" s="36"/>
      <c r="W81" s="36"/>
      <c r="X81" s="36"/>
      <c r="Y81" s="36"/>
      <c r="Z81" s="36"/>
      <c r="AA81" s="36"/>
      <c r="AB81" s="36"/>
      <c r="AC81" s="36"/>
      <c r="AD81" s="36"/>
      <c r="AE81" s="36"/>
    </row>
    <row r="82" s="2" customFormat="1" ht="25.65" customHeight="1">
      <c r="A82" s="36"/>
      <c r="B82" s="37"/>
      <c r="C82" s="30" t="s">
        <v>29</v>
      </c>
      <c r="D82" s="38"/>
      <c r="E82" s="38"/>
      <c r="F82" s="25" t="str">
        <f>IF(E18="","",E18)</f>
        <v>Vyplň údaj</v>
      </c>
      <c r="G82" s="38"/>
      <c r="H82" s="38"/>
      <c r="I82" s="30" t="s">
        <v>34</v>
      </c>
      <c r="J82" s="34" t="str">
        <f>E24</f>
        <v>Ing. Dana Mlejnková</v>
      </c>
      <c r="K82" s="38"/>
      <c r="L82" s="142"/>
      <c r="S82" s="36"/>
      <c r="T82" s="36"/>
      <c r="U82" s="36"/>
      <c r="V82" s="36"/>
      <c r="W82" s="36"/>
      <c r="X82" s="36"/>
      <c r="Y82" s="36"/>
      <c r="Z82" s="36"/>
      <c r="AA82" s="36"/>
      <c r="AB82" s="36"/>
      <c r="AC82" s="36"/>
      <c r="AD82" s="36"/>
      <c r="AE82" s="36"/>
    </row>
    <row r="83" s="2" customFormat="1" ht="10.32" customHeight="1">
      <c r="A83" s="36"/>
      <c r="B83" s="37"/>
      <c r="C83" s="38"/>
      <c r="D83" s="38"/>
      <c r="E83" s="38"/>
      <c r="F83" s="38"/>
      <c r="G83" s="38"/>
      <c r="H83" s="38"/>
      <c r="I83" s="38"/>
      <c r="J83" s="38"/>
      <c r="K83" s="38"/>
      <c r="L83" s="142"/>
      <c r="S83" s="36"/>
      <c r="T83" s="36"/>
      <c r="U83" s="36"/>
      <c r="V83" s="36"/>
      <c r="W83" s="36"/>
      <c r="X83" s="36"/>
      <c r="Y83" s="36"/>
      <c r="Z83" s="36"/>
      <c r="AA83" s="36"/>
      <c r="AB83" s="36"/>
      <c r="AC83" s="36"/>
      <c r="AD83" s="36"/>
      <c r="AE83" s="36"/>
    </row>
    <row r="84" s="11" customFormat="1" ht="29.28" customHeight="1">
      <c r="A84" s="183"/>
      <c r="B84" s="184"/>
      <c r="C84" s="185" t="s">
        <v>218</v>
      </c>
      <c r="D84" s="186" t="s">
        <v>57</v>
      </c>
      <c r="E84" s="186" t="s">
        <v>53</v>
      </c>
      <c r="F84" s="186" t="s">
        <v>54</v>
      </c>
      <c r="G84" s="186" t="s">
        <v>219</v>
      </c>
      <c r="H84" s="186" t="s">
        <v>220</v>
      </c>
      <c r="I84" s="186" t="s">
        <v>221</v>
      </c>
      <c r="J84" s="186" t="s">
        <v>208</v>
      </c>
      <c r="K84" s="187" t="s">
        <v>222</v>
      </c>
      <c r="L84" s="188"/>
      <c r="M84" s="90" t="s">
        <v>19</v>
      </c>
      <c r="N84" s="91" t="s">
        <v>42</v>
      </c>
      <c r="O84" s="91" t="s">
        <v>223</v>
      </c>
      <c r="P84" s="91" t="s">
        <v>224</v>
      </c>
      <c r="Q84" s="91" t="s">
        <v>225</v>
      </c>
      <c r="R84" s="91" t="s">
        <v>226</v>
      </c>
      <c r="S84" s="91" t="s">
        <v>227</v>
      </c>
      <c r="T84" s="92" t="s">
        <v>228</v>
      </c>
      <c r="U84" s="183"/>
      <c r="V84" s="183"/>
      <c r="W84" s="183"/>
      <c r="X84" s="183"/>
      <c r="Y84" s="183"/>
      <c r="Z84" s="183"/>
      <c r="AA84" s="183"/>
      <c r="AB84" s="183"/>
      <c r="AC84" s="183"/>
      <c r="AD84" s="183"/>
      <c r="AE84" s="183"/>
    </row>
    <row r="85" s="2" customFormat="1" ht="22.8" customHeight="1">
      <c r="A85" s="36"/>
      <c r="B85" s="37"/>
      <c r="C85" s="97" t="s">
        <v>229</v>
      </c>
      <c r="D85" s="38"/>
      <c r="E85" s="38"/>
      <c r="F85" s="38"/>
      <c r="G85" s="38"/>
      <c r="H85" s="38"/>
      <c r="I85" s="38"/>
      <c r="J85" s="189">
        <f>BK85</f>
        <v>0</v>
      </c>
      <c r="K85" s="38"/>
      <c r="L85" s="42"/>
      <c r="M85" s="93"/>
      <c r="N85" s="190"/>
      <c r="O85" s="94"/>
      <c r="P85" s="191">
        <f>P86</f>
        <v>0</v>
      </c>
      <c r="Q85" s="94"/>
      <c r="R85" s="191">
        <f>R86</f>
        <v>0</v>
      </c>
      <c r="S85" s="94"/>
      <c r="T85" s="192">
        <f>T86</f>
        <v>0</v>
      </c>
      <c r="U85" s="36"/>
      <c r="V85" s="36"/>
      <c r="W85" s="36"/>
      <c r="X85" s="36"/>
      <c r="Y85" s="36"/>
      <c r="Z85" s="36"/>
      <c r="AA85" s="36"/>
      <c r="AB85" s="36"/>
      <c r="AC85" s="36"/>
      <c r="AD85" s="36"/>
      <c r="AE85" s="36"/>
      <c r="AT85" s="15" t="s">
        <v>71</v>
      </c>
      <c r="AU85" s="15" t="s">
        <v>209</v>
      </c>
      <c r="BK85" s="193">
        <f>BK86</f>
        <v>0</v>
      </c>
    </row>
    <row r="86" s="12" customFormat="1" ht="25.92" customHeight="1">
      <c r="A86" s="12"/>
      <c r="B86" s="194"/>
      <c r="C86" s="195"/>
      <c r="D86" s="196" t="s">
        <v>71</v>
      </c>
      <c r="E86" s="197" t="s">
        <v>368</v>
      </c>
      <c r="F86" s="197" t="s">
        <v>369</v>
      </c>
      <c r="G86" s="195"/>
      <c r="H86" s="195"/>
      <c r="I86" s="198"/>
      <c r="J86" s="199">
        <f>BK86</f>
        <v>0</v>
      </c>
      <c r="K86" s="195"/>
      <c r="L86" s="200"/>
      <c r="M86" s="201"/>
      <c r="N86" s="202"/>
      <c r="O86" s="202"/>
      <c r="P86" s="203">
        <f>P87+P100+P102+P104+P115</f>
        <v>0</v>
      </c>
      <c r="Q86" s="202"/>
      <c r="R86" s="203">
        <f>R87+R100+R102+R104+R115</f>
        <v>0</v>
      </c>
      <c r="S86" s="202"/>
      <c r="T86" s="204">
        <f>T87+T100+T102+T104+T115</f>
        <v>0</v>
      </c>
      <c r="U86" s="12"/>
      <c r="V86" s="12"/>
      <c r="W86" s="12"/>
      <c r="X86" s="12"/>
      <c r="Y86" s="12"/>
      <c r="Z86" s="12"/>
      <c r="AA86" s="12"/>
      <c r="AB86" s="12"/>
      <c r="AC86" s="12"/>
      <c r="AD86" s="12"/>
      <c r="AE86" s="12"/>
      <c r="AR86" s="205" t="s">
        <v>79</v>
      </c>
      <c r="AT86" s="206" t="s">
        <v>71</v>
      </c>
      <c r="AU86" s="206" t="s">
        <v>72</v>
      </c>
      <c r="AY86" s="205" t="s">
        <v>232</v>
      </c>
      <c r="BK86" s="207">
        <f>BK87+BK100+BK102+BK104+BK115</f>
        <v>0</v>
      </c>
    </row>
    <row r="87" s="12" customFormat="1" ht="22.8" customHeight="1">
      <c r="A87" s="12"/>
      <c r="B87" s="194"/>
      <c r="C87" s="195"/>
      <c r="D87" s="196" t="s">
        <v>71</v>
      </c>
      <c r="E87" s="208" t="s">
        <v>2222</v>
      </c>
      <c r="F87" s="208" t="s">
        <v>2223</v>
      </c>
      <c r="G87" s="195"/>
      <c r="H87" s="195"/>
      <c r="I87" s="198"/>
      <c r="J87" s="209">
        <f>BK87</f>
        <v>0</v>
      </c>
      <c r="K87" s="195"/>
      <c r="L87" s="200"/>
      <c r="M87" s="201"/>
      <c r="N87" s="202"/>
      <c r="O87" s="202"/>
      <c r="P87" s="203">
        <f>SUM(P88:P99)</f>
        <v>0</v>
      </c>
      <c r="Q87" s="202"/>
      <c r="R87" s="203">
        <f>SUM(R88:R99)</f>
        <v>0</v>
      </c>
      <c r="S87" s="202"/>
      <c r="T87" s="204">
        <f>SUM(T88:T99)</f>
        <v>0</v>
      </c>
      <c r="U87" s="12"/>
      <c r="V87" s="12"/>
      <c r="W87" s="12"/>
      <c r="X87" s="12"/>
      <c r="Y87" s="12"/>
      <c r="Z87" s="12"/>
      <c r="AA87" s="12"/>
      <c r="AB87" s="12"/>
      <c r="AC87" s="12"/>
      <c r="AD87" s="12"/>
      <c r="AE87" s="12"/>
      <c r="AR87" s="205" t="s">
        <v>79</v>
      </c>
      <c r="AT87" s="206" t="s">
        <v>71</v>
      </c>
      <c r="AU87" s="206" t="s">
        <v>79</v>
      </c>
      <c r="AY87" s="205" t="s">
        <v>232</v>
      </c>
      <c r="BK87" s="207">
        <f>SUM(BK88:BK99)</f>
        <v>0</v>
      </c>
    </row>
    <row r="88" s="2" customFormat="1" ht="14.4" customHeight="1">
      <c r="A88" s="36"/>
      <c r="B88" s="37"/>
      <c r="C88" s="210" t="s">
        <v>79</v>
      </c>
      <c r="D88" s="210" t="s">
        <v>234</v>
      </c>
      <c r="E88" s="211" t="s">
        <v>2224</v>
      </c>
      <c r="F88" s="212" t="s">
        <v>2225</v>
      </c>
      <c r="G88" s="213" t="s">
        <v>638</v>
      </c>
      <c r="H88" s="214">
        <v>1</v>
      </c>
      <c r="I88" s="215"/>
      <c r="J88" s="216">
        <f>ROUND(I88*H88,2)</f>
        <v>0</v>
      </c>
      <c r="K88" s="212" t="s">
        <v>19</v>
      </c>
      <c r="L88" s="42"/>
      <c r="M88" s="217" t="s">
        <v>19</v>
      </c>
      <c r="N88" s="218" t="s">
        <v>43</v>
      </c>
      <c r="O88" s="82"/>
      <c r="P88" s="219">
        <f>O88*H88</f>
        <v>0</v>
      </c>
      <c r="Q88" s="219">
        <v>0</v>
      </c>
      <c r="R88" s="219">
        <f>Q88*H88</f>
        <v>0</v>
      </c>
      <c r="S88" s="219">
        <v>0</v>
      </c>
      <c r="T88" s="220">
        <f>S88*H88</f>
        <v>0</v>
      </c>
      <c r="U88" s="36"/>
      <c r="V88" s="36"/>
      <c r="W88" s="36"/>
      <c r="X88" s="36"/>
      <c r="Y88" s="36"/>
      <c r="Z88" s="36"/>
      <c r="AA88" s="36"/>
      <c r="AB88" s="36"/>
      <c r="AC88" s="36"/>
      <c r="AD88" s="36"/>
      <c r="AE88" s="36"/>
      <c r="AR88" s="221" t="s">
        <v>297</v>
      </c>
      <c r="AT88" s="221" t="s">
        <v>234</v>
      </c>
      <c r="AU88" s="221" t="s">
        <v>81</v>
      </c>
      <c r="AY88" s="15" t="s">
        <v>232</v>
      </c>
      <c r="BE88" s="222">
        <f>IF(N88="základní",J88,0)</f>
        <v>0</v>
      </c>
      <c r="BF88" s="222">
        <f>IF(N88="snížená",J88,0)</f>
        <v>0</v>
      </c>
      <c r="BG88" s="222">
        <f>IF(N88="zákl. přenesená",J88,0)</f>
        <v>0</v>
      </c>
      <c r="BH88" s="222">
        <f>IF(N88="sníž. přenesená",J88,0)</f>
        <v>0</v>
      </c>
      <c r="BI88" s="222">
        <f>IF(N88="nulová",J88,0)</f>
        <v>0</v>
      </c>
      <c r="BJ88" s="15" t="s">
        <v>79</v>
      </c>
      <c r="BK88" s="222">
        <f>ROUND(I88*H88,2)</f>
        <v>0</v>
      </c>
      <c r="BL88" s="15" t="s">
        <v>297</v>
      </c>
      <c r="BM88" s="221" t="s">
        <v>2226</v>
      </c>
    </row>
    <row r="89" s="2" customFormat="1" ht="24.15" customHeight="1">
      <c r="A89" s="36"/>
      <c r="B89" s="37"/>
      <c r="C89" s="210" t="s">
        <v>81</v>
      </c>
      <c r="D89" s="210" t="s">
        <v>234</v>
      </c>
      <c r="E89" s="211" t="s">
        <v>2227</v>
      </c>
      <c r="F89" s="212" t="s">
        <v>2228</v>
      </c>
      <c r="G89" s="213" t="s">
        <v>638</v>
      </c>
      <c r="H89" s="214">
        <v>1</v>
      </c>
      <c r="I89" s="215"/>
      <c r="J89" s="216">
        <f>ROUND(I89*H89,2)</f>
        <v>0</v>
      </c>
      <c r="K89" s="212" t="s">
        <v>19</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297</v>
      </c>
      <c r="AT89" s="221" t="s">
        <v>234</v>
      </c>
      <c r="AU89" s="221" t="s">
        <v>81</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297</v>
      </c>
      <c r="BM89" s="221" t="s">
        <v>2229</v>
      </c>
    </row>
    <row r="90" s="2" customFormat="1" ht="24.15" customHeight="1">
      <c r="A90" s="36"/>
      <c r="B90" s="37"/>
      <c r="C90" s="210" t="s">
        <v>245</v>
      </c>
      <c r="D90" s="210" t="s">
        <v>234</v>
      </c>
      <c r="E90" s="211" t="s">
        <v>2230</v>
      </c>
      <c r="F90" s="212" t="s">
        <v>2231</v>
      </c>
      <c r="G90" s="213" t="s">
        <v>638</v>
      </c>
      <c r="H90" s="214">
        <v>1</v>
      </c>
      <c r="I90" s="215"/>
      <c r="J90" s="216">
        <f>ROUND(I90*H90,2)</f>
        <v>0</v>
      </c>
      <c r="K90" s="212" t="s">
        <v>19</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297</v>
      </c>
      <c r="AT90" s="221" t="s">
        <v>234</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297</v>
      </c>
      <c r="BM90" s="221" t="s">
        <v>2232</v>
      </c>
    </row>
    <row r="91" s="2" customFormat="1" ht="24.15" customHeight="1">
      <c r="A91" s="36"/>
      <c r="B91" s="37"/>
      <c r="C91" s="210" t="s">
        <v>239</v>
      </c>
      <c r="D91" s="210" t="s">
        <v>234</v>
      </c>
      <c r="E91" s="211" t="s">
        <v>2233</v>
      </c>
      <c r="F91" s="212" t="s">
        <v>2234</v>
      </c>
      <c r="G91" s="213" t="s">
        <v>638</v>
      </c>
      <c r="H91" s="214">
        <v>1</v>
      </c>
      <c r="I91" s="215"/>
      <c r="J91" s="216">
        <f>ROUND(I91*H91,2)</f>
        <v>0</v>
      </c>
      <c r="K91" s="212" t="s">
        <v>19</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297</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2235</v>
      </c>
    </row>
    <row r="92" s="2" customFormat="1" ht="24.15" customHeight="1">
      <c r="A92" s="36"/>
      <c r="B92" s="37"/>
      <c r="C92" s="210" t="s">
        <v>252</v>
      </c>
      <c r="D92" s="210" t="s">
        <v>234</v>
      </c>
      <c r="E92" s="211" t="s">
        <v>2236</v>
      </c>
      <c r="F92" s="212" t="s">
        <v>2237</v>
      </c>
      <c r="G92" s="213" t="s">
        <v>638</v>
      </c>
      <c r="H92" s="214">
        <v>1</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297</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2238</v>
      </c>
    </row>
    <row r="93" s="2" customFormat="1" ht="14.4" customHeight="1">
      <c r="A93" s="36"/>
      <c r="B93" s="37"/>
      <c r="C93" s="210" t="s">
        <v>256</v>
      </c>
      <c r="D93" s="210" t="s">
        <v>234</v>
      </c>
      <c r="E93" s="211" t="s">
        <v>2239</v>
      </c>
      <c r="F93" s="212" t="s">
        <v>2240</v>
      </c>
      <c r="G93" s="213" t="s">
        <v>638</v>
      </c>
      <c r="H93" s="214">
        <v>1</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297</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2241</v>
      </c>
    </row>
    <row r="94" s="2" customFormat="1" ht="24.15" customHeight="1">
      <c r="A94" s="36"/>
      <c r="B94" s="37"/>
      <c r="C94" s="210" t="s">
        <v>260</v>
      </c>
      <c r="D94" s="210" t="s">
        <v>234</v>
      </c>
      <c r="E94" s="211" t="s">
        <v>2242</v>
      </c>
      <c r="F94" s="212" t="s">
        <v>2243</v>
      </c>
      <c r="G94" s="213" t="s">
        <v>638</v>
      </c>
      <c r="H94" s="214">
        <v>1</v>
      </c>
      <c r="I94" s="215"/>
      <c r="J94" s="216">
        <f>ROUND(I94*H94,2)</f>
        <v>0</v>
      </c>
      <c r="K94" s="212" t="s">
        <v>19</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297</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2244</v>
      </c>
    </row>
    <row r="95" s="2" customFormat="1" ht="24.15" customHeight="1">
      <c r="A95" s="36"/>
      <c r="B95" s="37"/>
      <c r="C95" s="210" t="s">
        <v>264</v>
      </c>
      <c r="D95" s="210" t="s">
        <v>234</v>
      </c>
      <c r="E95" s="211" t="s">
        <v>2245</v>
      </c>
      <c r="F95" s="212" t="s">
        <v>2246</v>
      </c>
      <c r="G95" s="213" t="s">
        <v>638</v>
      </c>
      <c r="H95" s="214">
        <v>1</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297</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2247</v>
      </c>
    </row>
    <row r="96" s="2" customFormat="1" ht="24.15" customHeight="1">
      <c r="A96" s="36"/>
      <c r="B96" s="37"/>
      <c r="C96" s="210" t="s">
        <v>268</v>
      </c>
      <c r="D96" s="210" t="s">
        <v>234</v>
      </c>
      <c r="E96" s="211" t="s">
        <v>2248</v>
      </c>
      <c r="F96" s="212" t="s">
        <v>2249</v>
      </c>
      <c r="G96" s="213" t="s">
        <v>638</v>
      </c>
      <c r="H96" s="214">
        <v>1</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2250</v>
      </c>
    </row>
    <row r="97" s="2" customFormat="1" ht="24.15" customHeight="1">
      <c r="A97" s="36"/>
      <c r="B97" s="37"/>
      <c r="C97" s="210" t="s">
        <v>272</v>
      </c>
      <c r="D97" s="210" t="s">
        <v>234</v>
      </c>
      <c r="E97" s="211" t="s">
        <v>2251</v>
      </c>
      <c r="F97" s="212" t="s">
        <v>2252</v>
      </c>
      <c r="G97" s="213" t="s">
        <v>638</v>
      </c>
      <c r="H97" s="214">
        <v>2</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2253</v>
      </c>
    </row>
    <row r="98" s="2" customFormat="1" ht="24.15" customHeight="1">
      <c r="A98" s="36"/>
      <c r="B98" s="37"/>
      <c r="C98" s="210" t="s">
        <v>276</v>
      </c>
      <c r="D98" s="210" t="s">
        <v>234</v>
      </c>
      <c r="E98" s="211" t="s">
        <v>2254</v>
      </c>
      <c r="F98" s="212" t="s">
        <v>2255</v>
      </c>
      <c r="G98" s="213" t="s">
        <v>638</v>
      </c>
      <c r="H98" s="214">
        <v>1</v>
      </c>
      <c r="I98" s="215"/>
      <c r="J98" s="216">
        <f>ROUND(I98*H98,2)</f>
        <v>0</v>
      </c>
      <c r="K98" s="212" t="s">
        <v>19</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297</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2256</v>
      </c>
    </row>
    <row r="99" s="2" customFormat="1" ht="24.15" customHeight="1">
      <c r="A99" s="36"/>
      <c r="B99" s="37"/>
      <c r="C99" s="210" t="s">
        <v>280</v>
      </c>
      <c r="D99" s="210" t="s">
        <v>234</v>
      </c>
      <c r="E99" s="211" t="s">
        <v>2257</v>
      </c>
      <c r="F99" s="212" t="s">
        <v>2258</v>
      </c>
      <c r="G99" s="213" t="s">
        <v>638</v>
      </c>
      <c r="H99" s="214">
        <v>3</v>
      </c>
      <c r="I99" s="215"/>
      <c r="J99" s="216">
        <f>ROUND(I99*H99,2)</f>
        <v>0</v>
      </c>
      <c r="K99" s="212" t="s">
        <v>19</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297</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2259</v>
      </c>
    </row>
    <row r="100" s="12" customFormat="1" ht="22.8" customHeight="1">
      <c r="A100" s="12"/>
      <c r="B100" s="194"/>
      <c r="C100" s="195"/>
      <c r="D100" s="196" t="s">
        <v>71</v>
      </c>
      <c r="E100" s="208" t="s">
        <v>2260</v>
      </c>
      <c r="F100" s="208" t="s">
        <v>2261</v>
      </c>
      <c r="G100" s="195"/>
      <c r="H100" s="195"/>
      <c r="I100" s="198"/>
      <c r="J100" s="209">
        <f>BK100</f>
        <v>0</v>
      </c>
      <c r="K100" s="195"/>
      <c r="L100" s="200"/>
      <c r="M100" s="201"/>
      <c r="N100" s="202"/>
      <c r="O100" s="202"/>
      <c r="P100" s="203">
        <f>P101</f>
        <v>0</v>
      </c>
      <c r="Q100" s="202"/>
      <c r="R100" s="203">
        <f>R101</f>
        <v>0</v>
      </c>
      <c r="S100" s="202"/>
      <c r="T100" s="204">
        <f>T101</f>
        <v>0</v>
      </c>
      <c r="U100" s="12"/>
      <c r="V100" s="12"/>
      <c r="W100" s="12"/>
      <c r="X100" s="12"/>
      <c r="Y100" s="12"/>
      <c r="Z100" s="12"/>
      <c r="AA100" s="12"/>
      <c r="AB100" s="12"/>
      <c r="AC100" s="12"/>
      <c r="AD100" s="12"/>
      <c r="AE100" s="12"/>
      <c r="AR100" s="205" t="s">
        <v>79</v>
      </c>
      <c r="AT100" s="206" t="s">
        <v>71</v>
      </c>
      <c r="AU100" s="206" t="s">
        <v>79</v>
      </c>
      <c r="AY100" s="205" t="s">
        <v>232</v>
      </c>
      <c r="BK100" s="207">
        <f>BK101</f>
        <v>0</v>
      </c>
    </row>
    <row r="101" s="2" customFormat="1" ht="14.4" customHeight="1">
      <c r="A101" s="36"/>
      <c r="B101" s="37"/>
      <c r="C101" s="210" t="s">
        <v>284</v>
      </c>
      <c r="D101" s="210" t="s">
        <v>234</v>
      </c>
      <c r="E101" s="211" t="s">
        <v>2262</v>
      </c>
      <c r="F101" s="212" t="s">
        <v>2263</v>
      </c>
      <c r="G101" s="213" t="s">
        <v>638</v>
      </c>
      <c r="H101" s="214">
        <v>1</v>
      </c>
      <c r="I101" s="215"/>
      <c r="J101" s="216">
        <f>ROUND(I101*H101,2)</f>
        <v>0</v>
      </c>
      <c r="K101" s="212" t="s">
        <v>19</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297</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2264</v>
      </c>
    </row>
    <row r="102" s="12" customFormat="1" ht="22.8" customHeight="1">
      <c r="A102" s="12"/>
      <c r="B102" s="194"/>
      <c r="C102" s="195"/>
      <c r="D102" s="196" t="s">
        <v>71</v>
      </c>
      <c r="E102" s="208" t="s">
        <v>2265</v>
      </c>
      <c r="F102" s="208" t="s">
        <v>2266</v>
      </c>
      <c r="G102" s="195"/>
      <c r="H102" s="195"/>
      <c r="I102" s="198"/>
      <c r="J102" s="209">
        <f>BK102</f>
        <v>0</v>
      </c>
      <c r="K102" s="195"/>
      <c r="L102" s="200"/>
      <c r="M102" s="201"/>
      <c r="N102" s="202"/>
      <c r="O102" s="202"/>
      <c r="P102" s="203">
        <f>P103</f>
        <v>0</v>
      </c>
      <c r="Q102" s="202"/>
      <c r="R102" s="203">
        <f>R103</f>
        <v>0</v>
      </c>
      <c r="S102" s="202"/>
      <c r="T102" s="204">
        <f>T103</f>
        <v>0</v>
      </c>
      <c r="U102" s="12"/>
      <c r="V102" s="12"/>
      <c r="W102" s="12"/>
      <c r="X102" s="12"/>
      <c r="Y102" s="12"/>
      <c r="Z102" s="12"/>
      <c r="AA102" s="12"/>
      <c r="AB102" s="12"/>
      <c r="AC102" s="12"/>
      <c r="AD102" s="12"/>
      <c r="AE102" s="12"/>
      <c r="AR102" s="205" t="s">
        <v>79</v>
      </c>
      <c r="AT102" s="206" t="s">
        <v>71</v>
      </c>
      <c r="AU102" s="206" t="s">
        <v>79</v>
      </c>
      <c r="AY102" s="205" t="s">
        <v>232</v>
      </c>
      <c r="BK102" s="207">
        <f>BK103</f>
        <v>0</v>
      </c>
    </row>
    <row r="103" s="2" customFormat="1" ht="24.15" customHeight="1">
      <c r="A103" s="36"/>
      <c r="B103" s="37"/>
      <c r="C103" s="210" t="s">
        <v>289</v>
      </c>
      <c r="D103" s="210" t="s">
        <v>234</v>
      </c>
      <c r="E103" s="211" t="s">
        <v>2267</v>
      </c>
      <c r="F103" s="212" t="s">
        <v>2268</v>
      </c>
      <c r="G103" s="213" t="s">
        <v>542</v>
      </c>
      <c r="H103" s="214">
        <v>40</v>
      </c>
      <c r="I103" s="215"/>
      <c r="J103" s="216">
        <f>ROUND(I103*H103,2)</f>
        <v>0</v>
      </c>
      <c r="K103" s="212" t="s">
        <v>19</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297</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2269</v>
      </c>
    </row>
    <row r="104" s="12" customFormat="1" ht="22.8" customHeight="1">
      <c r="A104" s="12"/>
      <c r="B104" s="194"/>
      <c r="C104" s="195"/>
      <c r="D104" s="196" t="s">
        <v>71</v>
      </c>
      <c r="E104" s="208" t="s">
        <v>2270</v>
      </c>
      <c r="F104" s="208" t="s">
        <v>2271</v>
      </c>
      <c r="G104" s="195"/>
      <c r="H104" s="195"/>
      <c r="I104" s="198"/>
      <c r="J104" s="209">
        <f>BK104</f>
        <v>0</v>
      </c>
      <c r="K104" s="195"/>
      <c r="L104" s="200"/>
      <c r="M104" s="201"/>
      <c r="N104" s="202"/>
      <c r="O104" s="202"/>
      <c r="P104" s="203">
        <f>SUM(P105:P114)</f>
        <v>0</v>
      </c>
      <c r="Q104" s="202"/>
      <c r="R104" s="203">
        <f>SUM(R105:R114)</f>
        <v>0</v>
      </c>
      <c r="S104" s="202"/>
      <c r="T104" s="204">
        <f>SUM(T105:T114)</f>
        <v>0</v>
      </c>
      <c r="U104" s="12"/>
      <c r="V104" s="12"/>
      <c r="W104" s="12"/>
      <c r="X104" s="12"/>
      <c r="Y104" s="12"/>
      <c r="Z104" s="12"/>
      <c r="AA104" s="12"/>
      <c r="AB104" s="12"/>
      <c r="AC104" s="12"/>
      <c r="AD104" s="12"/>
      <c r="AE104" s="12"/>
      <c r="AR104" s="205" t="s">
        <v>79</v>
      </c>
      <c r="AT104" s="206" t="s">
        <v>71</v>
      </c>
      <c r="AU104" s="206" t="s">
        <v>79</v>
      </c>
      <c r="AY104" s="205" t="s">
        <v>232</v>
      </c>
      <c r="BK104" s="207">
        <f>SUM(BK105:BK114)</f>
        <v>0</v>
      </c>
    </row>
    <row r="105" s="2" customFormat="1" ht="14.4" customHeight="1">
      <c r="A105" s="36"/>
      <c r="B105" s="37"/>
      <c r="C105" s="210" t="s">
        <v>8</v>
      </c>
      <c r="D105" s="210" t="s">
        <v>234</v>
      </c>
      <c r="E105" s="211" t="s">
        <v>2272</v>
      </c>
      <c r="F105" s="212" t="s">
        <v>2273</v>
      </c>
      <c r="G105" s="213" t="s">
        <v>638</v>
      </c>
      <c r="H105" s="214">
        <v>1</v>
      </c>
      <c r="I105" s="215"/>
      <c r="J105" s="216">
        <f>ROUND(I105*H105,2)</f>
        <v>0</v>
      </c>
      <c r="K105" s="212" t="s">
        <v>19</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297</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2274</v>
      </c>
    </row>
    <row r="106" s="2" customFormat="1" ht="24.15" customHeight="1">
      <c r="A106" s="36"/>
      <c r="B106" s="37"/>
      <c r="C106" s="210" t="s">
        <v>297</v>
      </c>
      <c r="D106" s="210" t="s">
        <v>234</v>
      </c>
      <c r="E106" s="211" t="s">
        <v>2275</v>
      </c>
      <c r="F106" s="212" t="s">
        <v>2276</v>
      </c>
      <c r="G106" s="213" t="s">
        <v>638</v>
      </c>
      <c r="H106" s="214">
        <v>1</v>
      </c>
      <c r="I106" s="215"/>
      <c r="J106" s="216">
        <f>ROUND(I106*H106,2)</f>
        <v>0</v>
      </c>
      <c r="K106" s="212" t="s">
        <v>19</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2277</v>
      </c>
    </row>
    <row r="107" s="2" customFormat="1" ht="14.4" customHeight="1">
      <c r="A107" s="36"/>
      <c r="B107" s="37"/>
      <c r="C107" s="210" t="s">
        <v>301</v>
      </c>
      <c r="D107" s="210" t="s">
        <v>234</v>
      </c>
      <c r="E107" s="211" t="s">
        <v>2278</v>
      </c>
      <c r="F107" s="212" t="s">
        <v>2279</v>
      </c>
      <c r="G107" s="213" t="s">
        <v>638</v>
      </c>
      <c r="H107" s="214">
        <v>4</v>
      </c>
      <c r="I107" s="215"/>
      <c r="J107" s="216">
        <f>ROUND(I107*H107,2)</f>
        <v>0</v>
      </c>
      <c r="K107" s="212" t="s">
        <v>19</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297</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2280</v>
      </c>
    </row>
    <row r="108" s="2" customFormat="1" ht="14.4" customHeight="1">
      <c r="A108" s="36"/>
      <c r="B108" s="37"/>
      <c r="C108" s="210" t="s">
        <v>306</v>
      </c>
      <c r="D108" s="210" t="s">
        <v>234</v>
      </c>
      <c r="E108" s="211" t="s">
        <v>2281</v>
      </c>
      <c r="F108" s="212" t="s">
        <v>2282</v>
      </c>
      <c r="G108" s="213" t="s">
        <v>638</v>
      </c>
      <c r="H108" s="214">
        <v>15</v>
      </c>
      <c r="I108" s="215"/>
      <c r="J108" s="216">
        <f>ROUND(I108*H108,2)</f>
        <v>0</v>
      </c>
      <c r="K108" s="212" t="s">
        <v>19</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297</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2283</v>
      </c>
    </row>
    <row r="109" s="2" customFormat="1" ht="14.4" customHeight="1">
      <c r="A109" s="36"/>
      <c r="B109" s="37"/>
      <c r="C109" s="210" t="s">
        <v>310</v>
      </c>
      <c r="D109" s="210" t="s">
        <v>234</v>
      </c>
      <c r="E109" s="211" t="s">
        <v>2284</v>
      </c>
      <c r="F109" s="212" t="s">
        <v>2285</v>
      </c>
      <c r="G109" s="213" t="s">
        <v>1016</v>
      </c>
      <c r="H109" s="214">
        <v>25</v>
      </c>
      <c r="I109" s="215"/>
      <c r="J109" s="216">
        <f>ROUND(I109*H109,2)</f>
        <v>0</v>
      </c>
      <c r="K109" s="212" t="s">
        <v>19</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297</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2286</v>
      </c>
    </row>
    <row r="110" s="2" customFormat="1" ht="14.4" customHeight="1">
      <c r="A110" s="36"/>
      <c r="B110" s="37"/>
      <c r="C110" s="210" t="s">
        <v>314</v>
      </c>
      <c r="D110" s="210" t="s">
        <v>234</v>
      </c>
      <c r="E110" s="211" t="s">
        <v>2287</v>
      </c>
      <c r="F110" s="212" t="s">
        <v>2288</v>
      </c>
      <c r="G110" s="213" t="s">
        <v>1016</v>
      </c>
      <c r="H110" s="214">
        <v>20</v>
      </c>
      <c r="I110" s="215"/>
      <c r="J110" s="216">
        <f>ROUND(I110*H110,2)</f>
        <v>0</v>
      </c>
      <c r="K110" s="212" t="s">
        <v>19</v>
      </c>
      <c r="L110" s="42"/>
      <c r="M110" s="217" t="s">
        <v>19</v>
      </c>
      <c r="N110" s="218"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297</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2289</v>
      </c>
    </row>
    <row r="111" s="2" customFormat="1" ht="24.15" customHeight="1">
      <c r="A111" s="36"/>
      <c r="B111" s="37"/>
      <c r="C111" s="210" t="s">
        <v>7</v>
      </c>
      <c r="D111" s="210" t="s">
        <v>234</v>
      </c>
      <c r="E111" s="211" t="s">
        <v>2290</v>
      </c>
      <c r="F111" s="212" t="s">
        <v>2291</v>
      </c>
      <c r="G111" s="213" t="s">
        <v>638</v>
      </c>
      <c r="H111" s="214">
        <v>55</v>
      </c>
      <c r="I111" s="215"/>
      <c r="J111" s="216">
        <f>ROUND(I111*H111,2)</f>
        <v>0</v>
      </c>
      <c r="K111" s="212" t="s">
        <v>19</v>
      </c>
      <c r="L111" s="42"/>
      <c r="M111" s="217" t="s">
        <v>19</v>
      </c>
      <c r="N111" s="218" t="s">
        <v>43</v>
      </c>
      <c r="O111" s="82"/>
      <c r="P111" s="219">
        <f>O111*H111</f>
        <v>0</v>
      </c>
      <c r="Q111" s="219">
        <v>0</v>
      </c>
      <c r="R111" s="219">
        <f>Q111*H111</f>
        <v>0</v>
      </c>
      <c r="S111" s="219">
        <v>0</v>
      </c>
      <c r="T111" s="220">
        <f>S111*H111</f>
        <v>0</v>
      </c>
      <c r="U111" s="36"/>
      <c r="V111" s="36"/>
      <c r="W111" s="36"/>
      <c r="X111" s="36"/>
      <c r="Y111" s="36"/>
      <c r="Z111" s="36"/>
      <c r="AA111" s="36"/>
      <c r="AB111" s="36"/>
      <c r="AC111" s="36"/>
      <c r="AD111" s="36"/>
      <c r="AE111" s="36"/>
      <c r="AR111" s="221" t="s">
        <v>297</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297</v>
      </c>
      <c r="BM111" s="221" t="s">
        <v>2292</v>
      </c>
    </row>
    <row r="112" s="2" customFormat="1" ht="14.4" customHeight="1">
      <c r="A112" s="36"/>
      <c r="B112" s="37"/>
      <c r="C112" s="210" t="s">
        <v>321</v>
      </c>
      <c r="D112" s="210" t="s">
        <v>234</v>
      </c>
      <c r="E112" s="211" t="s">
        <v>2293</v>
      </c>
      <c r="F112" s="212" t="s">
        <v>2294</v>
      </c>
      <c r="G112" s="213" t="s">
        <v>638</v>
      </c>
      <c r="H112" s="214">
        <v>1</v>
      </c>
      <c r="I112" s="215"/>
      <c r="J112" s="216">
        <f>ROUND(I112*H112,2)</f>
        <v>0</v>
      </c>
      <c r="K112" s="212" t="s">
        <v>19</v>
      </c>
      <c r="L112" s="42"/>
      <c r="M112" s="217" t="s">
        <v>19</v>
      </c>
      <c r="N112" s="218" t="s">
        <v>43</v>
      </c>
      <c r="O112" s="82"/>
      <c r="P112" s="219">
        <f>O112*H112</f>
        <v>0</v>
      </c>
      <c r="Q112" s="219">
        <v>0</v>
      </c>
      <c r="R112" s="219">
        <f>Q112*H112</f>
        <v>0</v>
      </c>
      <c r="S112" s="219">
        <v>0</v>
      </c>
      <c r="T112" s="220">
        <f>S112*H112</f>
        <v>0</v>
      </c>
      <c r="U112" s="36"/>
      <c r="V112" s="36"/>
      <c r="W112" s="36"/>
      <c r="X112" s="36"/>
      <c r="Y112" s="36"/>
      <c r="Z112" s="36"/>
      <c r="AA112" s="36"/>
      <c r="AB112" s="36"/>
      <c r="AC112" s="36"/>
      <c r="AD112" s="36"/>
      <c r="AE112" s="36"/>
      <c r="AR112" s="221" t="s">
        <v>297</v>
      </c>
      <c r="AT112" s="221" t="s">
        <v>234</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297</v>
      </c>
      <c r="BM112" s="221" t="s">
        <v>2295</v>
      </c>
    </row>
    <row r="113" s="2" customFormat="1" ht="24.15" customHeight="1">
      <c r="A113" s="36"/>
      <c r="B113" s="37"/>
      <c r="C113" s="210" t="s">
        <v>325</v>
      </c>
      <c r="D113" s="210" t="s">
        <v>234</v>
      </c>
      <c r="E113" s="211" t="s">
        <v>2296</v>
      </c>
      <c r="F113" s="212" t="s">
        <v>2297</v>
      </c>
      <c r="G113" s="213" t="s">
        <v>638</v>
      </c>
      <c r="H113" s="214">
        <v>1</v>
      </c>
      <c r="I113" s="215"/>
      <c r="J113" s="216">
        <f>ROUND(I113*H113,2)</f>
        <v>0</v>
      </c>
      <c r="K113" s="212" t="s">
        <v>19</v>
      </c>
      <c r="L113" s="42"/>
      <c r="M113" s="217" t="s">
        <v>19</v>
      </c>
      <c r="N113" s="218"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297</v>
      </c>
      <c r="AT113" s="221" t="s">
        <v>234</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297</v>
      </c>
      <c r="BM113" s="221" t="s">
        <v>2298</v>
      </c>
    </row>
    <row r="114" s="2" customFormat="1" ht="14.4" customHeight="1">
      <c r="A114" s="36"/>
      <c r="B114" s="37"/>
      <c r="C114" s="210" t="s">
        <v>329</v>
      </c>
      <c r="D114" s="210" t="s">
        <v>234</v>
      </c>
      <c r="E114" s="211" t="s">
        <v>2299</v>
      </c>
      <c r="F114" s="212" t="s">
        <v>2300</v>
      </c>
      <c r="G114" s="213" t="s">
        <v>638</v>
      </c>
      <c r="H114" s="214">
        <v>1</v>
      </c>
      <c r="I114" s="215"/>
      <c r="J114" s="216">
        <f>ROUND(I114*H114,2)</f>
        <v>0</v>
      </c>
      <c r="K114" s="212" t="s">
        <v>19</v>
      </c>
      <c r="L114" s="42"/>
      <c r="M114" s="217" t="s">
        <v>19</v>
      </c>
      <c r="N114" s="218"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297</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297</v>
      </c>
      <c r="BM114" s="221" t="s">
        <v>2301</v>
      </c>
    </row>
    <row r="115" s="12" customFormat="1" ht="22.8" customHeight="1">
      <c r="A115" s="12"/>
      <c r="B115" s="194"/>
      <c r="C115" s="195"/>
      <c r="D115" s="196" t="s">
        <v>71</v>
      </c>
      <c r="E115" s="208" t="s">
        <v>1648</v>
      </c>
      <c r="F115" s="208" t="s">
        <v>1649</v>
      </c>
      <c r="G115" s="195"/>
      <c r="H115" s="195"/>
      <c r="I115" s="198"/>
      <c r="J115" s="209">
        <f>BK115</f>
        <v>0</v>
      </c>
      <c r="K115" s="195"/>
      <c r="L115" s="200"/>
      <c r="M115" s="201"/>
      <c r="N115" s="202"/>
      <c r="O115" s="202"/>
      <c r="P115" s="203">
        <f>P116</f>
        <v>0</v>
      </c>
      <c r="Q115" s="202"/>
      <c r="R115" s="203">
        <f>R116</f>
        <v>0</v>
      </c>
      <c r="S115" s="202"/>
      <c r="T115" s="204">
        <f>T116</f>
        <v>0</v>
      </c>
      <c r="U115" s="12"/>
      <c r="V115" s="12"/>
      <c r="W115" s="12"/>
      <c r="X115" s="12"/>
      <c r="Y115" s="12"/>
      <c r="Z115" s="12"/>
      <c r="AA115" s="12"/>
      <c r="AB115" s="12"/>
      <c r="AC115" s="12"/>
      <c r="AD115" s="12"/>
      <c r="AE115" s="12"/>
      <c r="AR115" s="205" t="s">
        <v>79</v>
      </c>
      <c r="AT115" s="206" t="s">
        <v>71</v>
      </c>
      <c r="AU115" s="206" t="s">
        <v>79</v>
      </c>
      <c r="AY115" s="205" t="s">
        <v>232</v>
      </c>
      <c r="BK115" s="207">
        <f>BK116</f>
        <v>0</v>
      </c>
    </row>
    <row r="116" s="2" customFormat="1" ht="24.15" customHeight="1">
      <c r="A116" s="36"/>
      <c r="B116" s="37"/>
      <c r="C116" s="210" t="s">
        <v>333</v>
      </c>
      <c r="D116" s="210" t="s">
        <v>234</v>
      </c>
      <c r="E116" s="211" t="s">
        <v>1756</v>
      </c>
      <c r="F116" s="212" t="s">
        <v>1757</v>
      </c>
      <c r="G116" s="213" t="s">
        <v>628</v>
      </c>
      <c r="H116" s="238"/>
      <c r="I116" s="215"/>
      <c r="J116" s="216">
        <f>ROUND(I116*H116,2)</f>
        <v>0</v>
      </c>
      <c r="K116" s="212" t="s">
        <v>238</v>
      </c>
      <c r="L116" s="42"/>
      <c r="M116" s="233" t="s">
        <v>19</v>
      </c>
      <c r="N116" s="234" t="s">
        <v>43</v>
      </c>
      <c r="O116" s="235"/>
      <c r="P116" s="236">
        <f>O116*H116</f>
        <v>0</v>
      </c>
      <c r="Q116" s="236">
        <v>0</v>
      </c>
      <c r="R116" s="236">
        <f>Q116*H116</f>
        <v>0</v>
      </c>
      <c r="S116" s="236">
        <v>0</v>
      </c>
      <c r="T116" s="237">
        <f>S116*H116</f>
        <v>0</v>
      </c>
      <c r="U116" s="36"/>
      <c r="V116" s="36"/>
      <c r="W116" s="36"/>
      <c r="X116" s="36"/>
      <c r="Y116" s="36"/>
      <c r="Z116" s="36"/>
      <c r="AA116" s="36"/>
      <c r="AB116" s="36"/>
      <c r="AC116" s="36"/>
      <c r="AD116" s="36"/>
      <c r="AE116" s="36"/>
      <c r="AR116" s="221" t="s">
        <v>297</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297</v>
      </c>
      <c r="BM116" s="221" t="s">
        <v>2302</v>
      </c>
    </row>
    <row r="117" s="2" customFormat="1" ht="6.96" customHeight="1">
      <c r="A117" s="36"/>
      <c r="B117" s="57"/>
      <c r="C117" s="58"/>
      <c r="D117" s="58"/>
      <c r="E117" s="58"/>
      <c r="F117" s="58"/>
      <c r="G117" s="58"/>
      <c r="H117" s="58"/>
      <c r="I117" s="58"/>
      <c r="J117" s="58"/>
      <c r="K117" s="58"/>
      <c r="L117" s="42"/>
      <c r="M117" s="36"/>
      <c r="O117" s="36"/>
      <c r="P117" s="36"/>
      <c r="Q117" s="36"/>
      <c r="R117" s="36"/>
      <c r="S117" s="36"/>
      <c r="T117" s="36"/>
      <c r="U117" s="36"/>
      <c r="V117" s="36"/>
      <c r="W117" s="36"/>
      <c r="X117" s="36"/>
      <c r="Y117" s="36"/>
      <c r="Z117" s="36"/>
      <c r="AA117" s="36"/>
      <c r="AB117" s="36"/>
      <c r="AC117" s="36"/>
      <c r="AD117" s="36"/>
      <c r="AE117" s="36"/>
    </row>
  </sheetData>
  <sheetProtection sheet="1" autoFilter="0" formatColumns="0" formatRows="0" objects="1" scenarios="1" spinCount="100000" saltValue="31YZ2M0llsnuqiBe40trVMfuxKhnTJpFqBcjXavQFutsWHHVBjwnLQWcvzXFyudhaBe5YdvoJ74pH/QkjgG4aA==" hashValue="9vimDfKbInXY1bqca7wyNpgpeOd5jOqxsKtnzrcs9bsrm3HGNZyxXy3QwrLHN+NeO4ojRzbk86uDYicge/L95A==" algorithmName="SHA-512" password="CC35"/>
  <autoFilter ref="C84:K116"/>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187</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2303</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ROUND(J84,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ROUND((SUM(BE84:BE240)),  2)</f>
        <v>0</v>
      </c>
      <c r="G33" s="36"/>
      <c r="H33" s="36"/>
      <c r="I33" s="155">
        <v>0.20999999999999999</v>
      </c>
      <c r="J33" s="154">
        <f>ROUND(((SUM(BE84:BE240))*I33),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ROUND((SUM(BF84:BF240)),  2)</f>
        <v>0</v>
      </c>
      <c r="G34" s="36"/>
      <c r="H34" s="36"/>
      <c r="I34" s="155">
        <v>0.14999999999999999</v>
      </c>
      <c r="J34" s="154">
        <f>ROUND(((SUM(BF84:BF240))*I34),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ROUND((SUM(BG84:BG240)),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ROUND((SUM(BH84:BH240)),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ROUND((SUM(BI84:BI240)),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 xml:space="preserve">2020-076-09 - Slaboproud - EKV,PZTS,CCTV </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J84</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215</v>
      </c>
      <c r="E60" s="175"/>
      <c r="F60" s="175"/>
      <c r="G60" s="175"/>
      <c r="H60" s="175"/>
      <c r="I60" s="175"/>
      <c r="J60" s="176">
        <f>J85</f>
        <v>0</v>
      </c>
      <c r="K60" s="173"/>
      <c r="L60" s="177"/>
      <c r="S60" s="9"/>
      <c r="T60" s="9"/>
      <c r="U60" s="9"/>
      <c r="V60" s="9"/>
      <c r="W60" s="9"/>
      <c r="X60" s="9"/>
      <c r="Y60" s="9"/>
      <c r="Z60" s="9"/>
      <c r="AA60" s="9"/>
      <c r="AB60" s="9"/>
      <c r="AC60" s="9"/>
      <c r="AD60" s="9"/>
      <c r="AE60" s="9"/>
    </row>
    <row r="61" s="10" customFormat="1" ht="19.92" customHeight="1">
      <c r="A61" s="10"/>
      <c r="B61" s="178"/>
      <c r="C61" s="123"/>
      <c r="D61" s="179" t="s">
        <v>2304</v>
      </c>
      <c r="E61" s="180"/>
      <c r="F61" s="180"/>
      <c r="G61" s="180"/>
      <c r="H61" s="180"/>
      <c r="I61" s="180"/>
      <c r="J61" s="181">
        <f>J86</f>
        <v>0</v>
      </c>
      <c r="K61" s="123"/>
      <c r="L61" s="182"/>
      <c r="S61" s="10"/>
      <c r="T61" s="10"/>
      <c r="U61" s="10"/>
      <c r="V61" s="10"/>
      <c r="W61" s="10"/>
      <c r="X61" s="10"/>
      <c r="Y61" s="10"/>
      <c r="Z61" s="10"/>
      <c r="AA61" s="10"/>
      <c r="AB61" s="10"/>
      <c r="AC61" s="10"/>
      <c r="AD61" s="10"/>
      <c r="AE61" s="10"/>
    </row>
    <row r="62" s="10" customFormat="1" ht="19.92" customHeight="1">
      <c r="A62" s="10"/>
      <c r="B62" s="178"/>
      <c r="C62" s="123"/>
      <c r="D62" s="179" t="s">
        <v>2305</v>
      </c>
      <c r="E62" s="180"/>
      <c r="F62" s="180"/>
      <c r="G62" s="180"/>
      <c r="H62" s="180"/>
      <c r="I62" s="180"/>
      <c r="J62" s="181">
        <f>J141</f>
        <v>0</v>
      </c>
      <c r="K62" s="123"/>
      <c r="L62" s="182"/>
      <c r="S62" s="10"/>
      <c r="T62" s="10"/>
      <c r="U62" s="10"/>
      <c r="V62" s="10"/>
      <c r="W62" s="10"/>
      <c r="X62" s="10"/>
      <c r="Y62" s="10"/>
      <c r="Z62" s="10"/>
      <c r="AA62" s="10"/>
      <c r="AB62" s="10"/>
      <c r="AC62" s="10"/>
      <c r="AD62" s="10"/>
      <c r="AE62" s="10"/>
    </row>
    <row r="63" s="10" customFormat="1" ht="19.92" customHeight="1">
      <c r="A63" s="10"/>
      <c r="B63" s="178"/>
      <c r="C63" s="123"/>
      <c r="D63" s="179" t="s">
        <v>2306</v>
      </c>
      <c r="E63" s="180"/>
      <c r="F63" s="180"/>
      <c r="G63" s="180"/>
      <c r="H63" s="180"/>
      <c r="I63" s="180"/>
      <c r="J63" s="181">
        <f>J182</f>
        <v>0</v>
      </c>
      <c r="K63" s="123"/>
      <c r="L63" s="182"/>
      <c r="S63" s="10"/>
      <c r="T63" s="10"/>
      <c r="U63" s="10"/>
      <c r="V63" s="10"/>
      <c r="W63" s="10"/>
      <c r="X63" s="10"/>
      <c r="Y63" s="10"/>
      <c r="Z63" s="10"/>
      <c r="AA63" s="10"/>
      <c r="AB63" s="10"/>
      <c r="AC63" s="10"/>
      <c r="AD63" s="10"/>
      <c r="AE63" s="10"/>
    </row>
    <row r="64" s="10" customFormat="1" ht="19.92" customHeight="1">
      <c r="A64" s="10"/>
      <c r="B64" s="178"/>
      <c r="C64" s="123"/>
      <c r="D64" s="179" t="s">
        <v>2307</v>
      </c>
      <c r="E64" s="180"/>
      <c r="F64" s="180"/>
      <c r="G64" s="180"/>
      <c r="H64" s="180"/>
      <c r="I64" s="180"/>
      <c r="J64" s="181">
        <f>J198</f>
        <v>0</v>
      </c>
      <c r="K64" s="123"/>
      <c r="L64" s="182"/>
      <c r="S64" s="10"/>
      <c r="T64" s="10"/>
      <c r="U64" s="10"/>
      <c r="V64" s="10"/>
      <c r="W64" s="10"/>
      <c r="X64" s="10"/>
      <c r="Y64" s="10"/>
      <c r="Z64" s="10"/>
      <c r="AA64" s="10"/>
      <c r="AB64" s="10"/>
      <c r="AC64" s="10"/>
      <c r="AD64" s="10"/>
      <c r="AE64" s="10"/>
    </row>
    <row r="65" s="2" customFormat="1" ht="21.84" customHeight="1">
      <c r="A65" s="36"/>
      <c r="B65" s="37"/>
      <c r="C65" s="38"/>
      <c r="D65" s="38"/>
      <c r="E65" s="38"/>
      <c r="F65" s="38"/>
      <c r="G65" s="38"/>
      <c r="H65" s="38"/>
      <c r="I65" s="38"/>
      <c r="J65" s="38"/>
      <c r="K65" s="38"/>
      <c r="L65" s="142"/>
      <c r="S65" s="36"/>
      <c r="T65" s="36"/>
      <c r="U65" s="36"/>
      <c r="V65" s="36"/>
      <c r="W65" s="36"/>
      <c r="X65" s="36"/>
      <c r="Y65" s="36"/>
      <c r="Z65" s="36"/>
      <c r="AA65" s="36"/>
      <c r="AB65" s="36"/>
      <c r="AC65" s="36"/>
      <c r="AD65" s="36"/>
      <c r="AE65" s="36"/>
    </row>
    <row r="66" s="2" customFormat="1" ht="6.96" customHeight="1">
      <c r="A66" s="36"/>
      <c r="B66" s="57"/>
      <c r="C66" s="58"/>
      <c r="D66" s="58"/>
      <c r="E66" s="58"/>
      <c r="F66" s="58"/>
      <c r="G66" s="58"/>
      <c r="H66" s="58"/>
      <c r="I66" s="58"/>
      <c r="J66" s="58"/>
      <c r="K66" s="58"/>
      <c r="L66" s="142"/>
      <c r="S66" s="36"/>
      <c r="T66" s="36"/>
      <c r="U66" s="36"/>
      <c r="V66" s="36"/>
      <c r="W66" s="36"/>
      <c r="X66" s="36"/>
      <c r="Y66" s="36"/>
      <c r="Z66" s="36"/>
      <c r="AA66" s="36"/>
      <c r="AB66" s="36"/>
      <c r="AC66" s="36"/>
      <c r="AD66" s="36"/>
      <c r="AE66" s="36"/>
    </row>
    <row r="70" s="2" customFormat="1" ht="6.96" customHeight="1">
      <c r="A70" s="36"/>
      <c r="B70" s="59"/>
      <c r="C70" s="60"/>
      <c r="D70" s="60"/>
      <c r="E70" s="60"/>
      <c r="F70" s="60"/>
      <c r="G70" s="60"/>
      <c r="H70" s="60"/>
      <c r="I70" s="60"/>
      <c r="J70" s="60"/>
      <c r="K70" s="60"/>
      <c r="L70" s="142"/>
      <c r="S70" s="36"/>
      <c r="T70" s="36"/>
      <c r="U70" s="36"/>
      <c r="V70" s="36"/>
      <c r="W70" s="36"/>
      <c r="X70" s="36"/>
      <c r="Y70" s="36"/>
      <c r="Z70" s="36"/>
      <c r="AA70" s="36"/>
      <c r="AB70" s="36"/>
      <c r="AC70" s="36"/>
      <c r="AD70" s="36"/>
      <c r="AE70" s="36"/>
    </row>
    <row r="71" s="2" customFormat="1" ht="24.96" customHeight="1">
      <c r="A71" s="36"/>
      <c r="B71" s="37"/>
      <c r="C71" s="21" t="s">
        <v>217</v>
      </c>
      <c r="D71" s="38"/>
      <c r="E71" s="38"/>
      <c r="F71" s="38"/>
      <c r="G71" s="38"/>
      <c r="H71" s="38"/>
      <c r="I71" s="38"/>
      <c r="J71" s="38"/>
      <c r="K71" s="38"/>
      <c r="L71" s="142"/>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12" customHeight="1">
      <c r="A73" s="36"/>
      <c r="B73" s="37"/>
      <c r="C73" s="30" t="s">
        <v>16</v>
      </c>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16.5" customHeight="1">
      <c r="A74" s="36"/>
      <c r="B74" s="37"/>
      <c r="C74" s="38"/>
      <c r="D74" s="38"/>
      <c r="E74" s="167" t="str">
        <f>E7</f>
        <v>Školní sklad FLD, trafostanice</v>
      </c>
      <c r="F74" s="30"/>
      <c r="G74" s="30"/>
      <c r="H74" s="30"/>
      <c r="I74" s="38"/>
      <c r="J74" s="38"/>
      <c r="K74" s="38"/>
      <c r="L74" s="142"/>
      <c r="S74" s="36"/>
      <c r="T74" s="36"/>
      <c r="U74" s="36"/>
      <c r="V74" s="36"/>
      <c r="W74" s="36"/>
      <c r="X74" s="36"/>
      <c r="Y74" s="36"/>
      <c r="Z74" s="36"/>
      <c r="AA74" s="36"/>
      <c r="AB74" s="36"/>
      <c r="AC74" s="36"/>
      <c r="AD74" s="36"/>
      <c r="AE74" s="36"/>
    </row>
    <row r="75" s="2" customFormat="1" ht="12" customHeight="1">
      <c r="A75" s="36"/>
      <c r="B75" s="37"/>
      <c r="C75" s="30" t="s">
        <v>201</v>
      </c>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6.5" customHeight="1">
      <c r="A76" s="36"/>
      <c r="B76" s="37"/>
      <c r="C76" s="38"/>
      <c r="D76" s="38"/>
      <c r="E76" s="67" t="str">
        <f>E9</f>
        <v xml:space="preserve">2020-076-09 - Slaboproud - EKV,PZTS,CCTV </v>
      </c>
      <c r="F76" s="38"/>
      <c r="G76" s="38"/>
      <c r="H76" s="38"/>
      <c r="I76" s="38"/>
      <c r="J76" s="38"/>
      <c r="K76" s="38"/>
      <c r="L76" s="142"/>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2" customHeight="1">
      <c r="A78" s="36"/>
      <c r="B78" s="37"/>
      <c r="C78" s="30" t="s">
        <v>21</v>
      </c>
      <c r="D78" s="38"/>
      <c r="E78" s="38"/>
      <c r="F78" s="25" t="str">
        <f>F12</f>
        <v>Kamýcká 1176, Praha 6</v>
      </c>
      <c r="G78" s="38"/>
      <c r="H78" s="38"/>
      <c r="I78" s="30" t="s">
        <v>23</v>
      </c>
      <c r="J78" s="70" t="str">
        <f>IF(J12="","",J12)</f>
        <v>16. 10. 2020</v>
      </c>
      <c r="K78" s="38"/>
      <c r="L78" s="142"/>
      <c r="S78" s="36"/>
      <c r="T78" s="36"/>
      <c r="U78" s="36"/>
      <c r="V78" s="36"/>
      <c r="W78" s="36"/>
      <c r="X78" s="36"/>
      <c r="Y78" s="36"/>
      <c r="Z78" s="36"/>
      <c r="AA78" s="36"/>
      <c r="AB78" s="36"/>
      <c r="AC78" s="36"/>
      <c r="AD78" s="36"/>
      <c r="AE78" s="36"/>
    </row>
    <row r="79" s="2" customFormat="1" ht="6.96" customHeight="1">
      <c r="A79" s="36"/>
      <c r="B79" s="37"/>
      <c r="C79" s="38"/>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40.05" customHeight="1">
      <c r="A80" s="36"/>
      <c r="B80" s="37"/>
      <c r="C80" s="30" t="s">
        <v>25</v>
      </c>
      <c r="D80" s="38"/>
      <c r="E80" s="38"/>
      <c r="F80" s="25" t="str">
        <f>E15</f>
        <v>ČZU v Praze, Kamýcká 1176, Praha 6</v>
      </c>
      <c r="G80" s="38"/>
      <c r="H80" s="38"/>
      <c r="I80" s="30" t="s">
        <v>31</v>
      </c>
      <c r="J80" s="34" t="str">
        <f>E21</f>
        <v>Ing. Vladimír Čapka, Gerstnerova 5/658, Praha 7</v>
      </c>
      <c r="K80" s="38"/>
      <c r="L80" s="142"/>
      <c r="S80" s="36"/>
      <c r="T80" s="36"/>
      <c r="U80" s="36"/>
      <c r="V80" s="36"/>
      <c r="W80" s="36"/>
      <c r="X80" s="36"/>
      <c r="Y80" s="36"/>
      <c r="Z80" s="36"/>
      <c r="AA80" s="36"/>
      <c r="AB80" s="36"/>
      <c r="AC80" s="36"/>
      <c r="AD80" s="36"/>
      <c r="AE80" s="36"/>
    </row>
    <row r="81" s="2" customFormat="1" ht="25.65" customHeight="1">
      <c r="A81" s="36"/>
      <c r="B81" s="37"/>
      <c r="C81" s="30" t="s">
        <v>29</v>
      </c>
      <c r="D81" s="38"/>
      <c r="E81" s="38"/>
      <c r="F81" s="25" t="str">
        <f>IF(E18="","",E18)</f>
        <v>Vyplň údaj</v>
      </c>
      <c r="G81" s="38"/>
      <c r="H81" s="38"/>
      <c r="I81" s="30" t="s">
        <v>34</v>
      </c>
      <c r="J81" s="34" t="str">
        <f>E24</f>
        <v>Ing. Dana Mlejnková</v>
      </c>
      <c r="K81" s="38"/>
      <c r="L81" s="142"/>
      <c r="S81" s="36"/>
      <c r="T81" s="36"/>
      <c r="U81" s="36"/>
      <c r="V81" s="36"/>
      <c r="W81" s="36"/>
      <c r="X81" s="36"/>
      <c r="Y81" s="36"/>
      <c r="Z81" s="36"/>
      <c r="AA81" s="36"/>
      <c r="AB81" s="36"/>
      <c r="AC81" s="36"/>
      <c r="AD81" s="36"/>
      <c r="AE81" s="36"/>
    </row>
    <row r="82" s="2" customFormat="1" ht="10.32" customHeight="1">
      <c r="A82" s="36"/>
      <c r="B82" s="37"/>
      <c r="C82" s="38"/>
      <c r="D82" s="38"/>
      <c r="E82" s="38"/>
      <c r="F82" s="38"/>
      <c r="G82" s="38"/>
      <c r="H82" s="38"/>
      <c r="I82" s="38"/>
      <c r="J82" s="38"/>
      <c r="K82" s="38"/>
      <c r="L82" s="142"/>
      <c r="S82" s="36"/>
      <c r="T82" s="36"/>
      <c r="U82" s="36"/>
      <c r="V82" s="36"/>
      <c r="W82" s="36"/>
      <c r="X82" s="36"/>
      <c r="Y82" s="36"/>
      <c r="Z82" s="36"/>
      <c r="AA82" s="36"/>
      <c r="AB82" s="36"/>
      <c r="AC82" s="36"/>
      <c r="AD82" s="36"/>
      <c r="AE82" s="36"/>
    </row>
    <row r="83" s="11" customFormat="1" ht="29.28" customHeight="1">
      <c r="A83" s="183"/>
      <c r="B83" s="184"/>
      <c r="C83" s="185" t="s">
        <v>218</v>
      </c>
      <c r="D83" s="186" t="s">
        <v>57</v>
      </c>
      <c r="E83" s="186" t="s">
        <v>53</v>
      </c>
      <c r="F83" s="186" t="s">
        <v>54</v>
      </c>
      <c r="G83" s="186" t="s">
        <v>219</v>
      </c>
      <c r="H83" s="186" t="s">
        <v>220</v>
      </c>
      <c r="I83" s="186" t="s">
        <v>221</v>
      </c>
      <c r="J83" s="186" t="s">
        <v>208</v>
      </c>
      <c r="K83" s="187" t="s">
        <v>222</v>
      </c>
      <c r="L83" s="188"/>
      <c r="M83" s="90" t="s">
        <v>19</v>
      </c>
      <c r="N83" s="91" t="s">
        <v>42</v>
      </c>
      <c r="O83" s="91" t="s">
        <v>223</v>
      </c>
      <c r="P83" s="91" t="s">
        <v>224</v>
      </c>
      <c r="Q83" s="91" t="s">
        <v>225</v>
      </c>
      <c r="R83" s="91" t="s">
        <v>226</v>
      </c>
      <c r="S83" s="91" t="s">
        <v>227</v>
      </c>
      <c r="T83" s="92" t="s">
        <v>228</v>
      </c>
      <c r="U83" s="183"/>
      <c r="V83" s="183"/>
      <c r="W83" s="183"/>
      <c r="X83" s="183"/>
      <c r="Y83" s="183"/>
      <c r="Z83" s="183"/>
      <c r="AA83" s="183"/>
      <c r="AB83" s="183"/>
      <c r="AC83" s="183"/>
      <c r="AD83" s="183"/>
      <c r="AE83" s="183"/>
    </row>
    <row r="84" s="2" customFormat="1" ht="22.8" customHeight="1">
      <c r="A84" s="36"/>
      <c r="B84" s="37"/>
      <c r="C84" s="97" t="s">
        <v>229</v>
      </c>
      <c r="D84" s="38"/>
      <c r="E84" s="38"/>
      <c r="F84" s="38"/>
      <c r="G84" s="38"/>
      <c r="H84" s="38"/>
      <c r="I84" s="38"/>
      <c r="J84" s="189">
        <f>BK84</f>
        <v>0</v>
      </c>
      <c r="K84" s="38"/>
      <c r="L84" s="42"/>
      <c r="M84" s="93"/>
      <c r="N84" s="190"/>
      <c r="O84" s="94"/>
      <c r="P84" s="191">
        <f>P85</f>
        <v>0</v>
      </c>
      <c r="Q84" s="94"/>
      <c r="R84" s="191">
        <f>R85</f>
        <v>0</v>
      </c>
      <c r="S84" s="94"/>
      <c r="T84" s="192">
        <f>T85</f>
        <v>0</v>
      </c>
      <c r="U84" s="36"/>
      <c r="V84" s="36"/>
      <c r="W84" s="36"/>
      <c r="X84" s="36"/>
      <c r="Y84" s="36"/>
      <c r="Z84" s="36"/>
      <c r="AA84" s="36"/>
      <c r="AB84" s="36"/>
      <c r="AC84" s="36"/>
      <c r="AD84" s="36"/>
      <c r="AE84" s="36"/>
      <c r="AT84" s="15" t="s">
        <v>71</v>
      </c>
      <c r="AU84" s="15" t="s">
        <v>209</v>
      </c>
      <c r="BK84" s="193">
        <f>BK85</f>
        <v>0</v>
      </c>
    </row>
    <row r="85" s="12" customFormat="1" ht="25.92" customHeight="1">
      <c r="A85" s="12"/>
      <c r="B85" s="194"/>
      <c r="C85" s="195"/>
      <c r="D85" s="196" t="s">
        <v>71</v>
      </c>
      <c r="E85" s="197" t="s">
        <v>368</v>
      </c>
      <c r="F85" s="197" t="s">
        <v>369</v>
      </c>
      <c r="G85" s="195"/>
      <c r="H85" s="195"/>
      <c r="I85" s="198"/>
      <c r="J85" s="199">
        <f>BK85</f>
        <v>0</v>
      </c>
      <c r="K85" s="195"/>
      <c r="L85" s="200"/>
      <c r="M85" s="201"/>
      <c r="N85" s="202"/>
      <c r="O85" s="202"/>
      <c r="P85" s="203">
        <f>P86+P141+P182+P198</f>
        <v>0</v>
      </c>
      <c r="Q85" s="202"/>
      <c r="R85" s="203">
        <f>R86+R141+R182+R198</f>
        <v>0</v>
      </c>
      <c r="S85" s="202"/>
      <c r="T85" s="204">
        <f>T86+T141+T182+T198</f>
        <v>0</v>
      </c>
      <c r="U85" s="12"/>
      <c r="V85" s="12"/>
      <c r="W85" s="12"/>
      <c r="X85" s="12"/>
      <c r="Y85" s="12"/>
      <c r="Z85" s="12"/>
      <c r="AA85" s="12"/>
      <c r="AB85" s="12"/>
      <c r="AC85" s="12"/>
      <c r="AD85" s="12"/>
      <c r="AE85" s="12"/>
      <c r="AR85" s="205" t="s">
        <v>81</v>
      </c>
      <c r="AT85" s="206" t="s">
        <v>71</v>
      </c>
      <c r="AU85" s="206" t="s">
        <v>72</v>
      </c>
      <c r="AY85" s="205" t="s">
        <v>232</v>
      </c>
      <c r="BK85" s="207">
        <f>BK86+BK141+BK182+BK198</f>
        <v>0</v>
      </c>
    </row>
    <row r="86" s="12" customFormat="1" ht="22.8" customHeight="1">
      <c r="A86" s="12"/>
      <c r="B86" s="194"/>
      <c r="C86" s="195"/>
      <c r="D86" s="196" t="s">
        <v>71</v>
      </c>
      <c r="E86" s="208" t="s">
        <v>1648</v>
      </c>
      <c r="F86" s="208" t="s">
        <v>2308</v>
      </c>
      <c r="G86" s="195"/>
      <c r="H86" s="195"/>
      <c r="I86" s="198"/>
      <c r="J86" s="209">
        <f>BK86</f>
        <v>0</v>
      </c>
      <c r="K86" s="195"/>
      <c r="L86" s="200"/>
      <c r="M86" s="201"/>
      <c r="N86" s="202"/>
      <c r="O86" s="202"/>
      <c r="P86" s="203">
        <f>SUM(P87:P140)</f>
        <v>0</v>
      </c>
      <c r="Q86" s="202"/>
      <c r="R86" s="203">
        <f>SUM(R87:R140)</f>
        <v>0</v>
      </c>
      <c r="S86" s="202"/>
      <c r="T86" s="204">
        <f>SUM(T87:T140)</f>
        <v>0</v>
      </c>
      <c r="U86" s="12"/>
      <c r="V86" s="12"/>
      <c r="W86" s="12"/>
      <c r="X86" s="12"/>
      <c r="Y86" s="12"/>
      <c r="Z86" s="12"/>
      <c r="AA86" s="12"/>
      <c r="AB86" s="12"/>
      <c r="AC86" s="12"/>
      <c r="AD86" s="12"/>
      <c r="AE86" s="12"/>
      <c r="AR86" s="205" t="s">
        <v>81</v>
      </c>
      <c r="AT86" s="206" t="s">
        <v>71</v>
      </c>
      <c r="AU86" s="206" t="s">
        <v>79</v>
      </c>
      <c r="AY86" s="205" t="s">
        <v>232</v>
      </c>
      <c r="BK86" s="207">
        <f>SUM(BK87:BK140)</f>
        <v>0</v>
      </c>
    </row>
    <row r="87" s="2" customFormat="1" ht="14.4" customHeight="1">
      <c r="A87" s="36"/>
      <c r="B87" s="37"/>
      <c r="C87" s="210" t="s">
        <v>79</v>
      </c>
      <c r="D87" s="210" t="s">
        <v>234</v>
      </c>
      <c r="E87" s="211" t="s">
        <v>2309</v>
      </c>
      <c r="F87" s="212" t="s">
        <v>2310</v>
      </c>
      <c r="G87" s="213" t="s">
        <v>638</v>
      </c>
      <c r="H87" s="214">
        <v>1</v>
      </c>
      <c r="I87" s="215"/>
      <c r="J87" s="216">
        <f>ROUND(I87*H87,2)</f>
        <v>0</v>
      </c>
      <c r="K87" s="212" t="s">
        <v>19</v>
      </c>
      <c r="L87" s="42"/>
      <c r="M87" s="217" t="s">
        <v>19</v>
      </c>
      <c r="N87" s="218" t="s">
        <v>43</v>
      </c>
      <c r="O87" s="82"/>
      <c r="P87" s="219">
        <f>O87*H87</f>
        <v>0</v>
      </c>
      <c r="Q87" s="219">
        <v>0</v>
      </c>
      <c r="R87" s="219">
        <f>Q87*H87</f>
        <v>0</v>
      </c>
      <c r="S87" s="219">
        <v>0</v>
      </c>
      <c r="T87" s="220">
        <f>S87*H87</f>
        <v>0</v>
      </c>
      <c r="U87" s="36"/>
      <c r="V87" s="36"/>
      <c r="W87" s="36"/>
      <c r="X87" s="36"/>
      <c r="Y87" s="36"/>
      <c r="Z87" s="36"/>
      <c r="AA87" s="36"/>
      <c r="AB87" s="36"/>
      <c r="AC87" s="36"/>
      <c r="AD87" s="36"/>
      <c r="AE87" s="36"/>
      <c r="AR87" s="221" t="s">
        <v>297</v>
      </c>
      <c r="AT87" s="221" t="s">
        <v>234</v>
      </c>
      <c r="AU87" s="221" t="s">
        <v>81</v>
      </c>
      <c r="AY87" s="15" t="s">
        <v>232</v>
      </c>
      <c r="BE87" s="222">
        <f>IF(N87="základní",J87,0)</f>
        <v>0</v>
      </c>
      <c r="BF87" s="222">
        <f>IF(N87="snížená",J87,0)</f>
        <v>0</v>
      </c>
      <c r="BG87" s="222">
        <f>IF(N87="zákl. přenesená",J87,0)</f>
        <v>0</v>
      </c>
      <c r="BH87" s="222">
        <f>IF(N87="sníž. přenesená",J87,0)</f>
        <v>0</v>
      </c>
      <c r="BI87" s="222">
        <f>IF(N87="nulová",J87,0)</f>
        <v>0</v>
      </c>
      <c r="BJ87" s="15" t="s">
        <v>79</v>
      </c>
      <c r="BK87" s="222">
        <f>ROUND(I87*H87,2)</f>
        <v>0</v>
      </c>
      <c r="BL87" s="15" t="s">
        <v>297</v>
      </c>
      <c r="BM87" s="221" t="s">
        <v>2311</v>
      </c>
    </row>
    <row r="88" s="2" customFormat="1" ht="24.15" customHeight="1">
      <c r="A88" s="36"/>
      <c r="B88" s="37"/>
      <c r="C88" s="223" t="s">
        <v>81</v>
      </c>
      <c r="D88" s="223" t="s">
        <v>302</v>
      </c>
      <c r="E88" s="224" t="s">
        <v>2312</v>
      </c>
      <c r="F88" s="225" t="s">
        <v>2313</v>
      </c>
      <c r="G88" s="226" t="s">
        <v>638</v>
      </c>
      <c r="H88" s="227">
        <v>1</v>
      </c>
      <c r="I88" s="228"/>
      <c r="J88" s="229">
        <f>ROUND(I88*H88,2)</f>
        <v>0</v>
      </c>
      <c r="K88" s="225" t="s">
        <v>19</v>
      </c>
      <c r="L88" s="230"/>
      <c r="M88" s="231" t="s">
        <v>19</v>
      </c>
      <c r="N88" s="232" t="s">
        <v>43</v>
      </c>
      <c r="O88" s="82"/>
      <c r="P88" s="219">
        <f>O88*H88</f>
        <v>0</v>
      </c>
      <c r="Q88" s="219">
        <v>0</v>
      </c>
      <c r="R88" s="219">
        <f>Q88*H88</f>
        <v>0</v>
      </c>
      <c r="S88" s="219">
        <v>0</v>
      </c>
      <c r="T88" s="220">
        <f>S88*H88</f>
        <v>0</v>
      </c>
      <c r="U88" s="36"/>
      <c r="V88" s="36"/>
      <c r="W88" s="36"/>
      <c r="X88" s="36"/>
      <c r="Y88" s="36"/>
      <c r="Z88" s="36"/>
      <c r="AA88" s="36"/>
      <c r="AB88" s="36"/>
      <c r="AC88" s="36"/>
      <c r="AD88" s="36"/>
      <c r="AE88" s="36"/>
      <c r="AR88" s="221" t="s">
        <v>364</v>
      </c>
      <c r="AT88" s="221" t="s">
        <v>302</v>
      </c>
      <c r="AU88" s="221" t="s">
        <v>81</v>
      </c>
      <c r="AY88" s="15" t="s">
        <v>232</v>
      </c>
      <c r="BE88" s="222">
        <f>IF(N88="základní",J88,0)</f>
        <v>0</v>
      </c>
      <c r="BF88" s="222">
        <f>IF(N88="snížená",J88,0)</f>
        <v>0</v>
      </c>
      <c r="BG88" s="222">
        <f>IF(N88="zákl. přenesená",J88,0)</f>
        <v>0</v>
      </c>
      <c r="BH88" s="222">
        <f>IF(N88="sníž. přenesená",J88,0)</f>
        <v>0</v>
      </c>
      <c r="BI88" s="222">
        <f>IF(N88="nulová",J88,0)</f>
        <v>0</v>
      </c>
      <c r="BJ88" s="15" t="s">
        <v>79</v>
      </c>
      <c r="BK88" s="222">
        <f>ROUND(I88*H88,2)</f>
        <v>0</v>
      </c>
      <c r="BL88" s="15" t="s">
        <v>297</v>
      </c>
      <c r="BM88" s="221" t="s">
        <v>2314</v>
      </c>
    </row>
    <row r="89" s="2" customFormat="1" ht="14.4" customHeight="1">
      <c r="A89" s="36"/>
      <c r="B89" s="37"/>
      <c r="C89" s="210" t="s">
        <v>245</v>
      </c>
      <c r="D89" s="210" t="s">
        <v>234</v>
      </c>
      <c r="E89" s="211" t="s">
        <v>2315</v>
      </c>
      <c r="F89" s="212" t="s">
        <v>2316</v>
      </c>
      <c r="G89" s="213" t="s">
        <v>638</v>
      </c>
      <c r="H89" s="214">
        <v>1</v>
      </c>
      <c r="I89" s="215"/>
      <c r="J89" s="216">
        <f>ROUND(I89*H89,2)</f>
        <v>0</v>
      </c>
      <c r="K89" s="212" t="s">
        <v>19</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297</v>
      </c>
      <c r="AT89" s="221" t="s">
        <v>234</v>
      </c>
      <c r="AU89" s="221" t="s">
        <v>81</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297</v>
      </c>
      <c r="BM89" s="221" t="s">
        <v>2317</v>
      </c>
    </row>
    <row r="90" s="2" customFormat="1" ht="24.15" customHeight="1">
      <c r="A90" s="36"/>
      <c r="B90" s="37"/>
      <c r="C90" s="223" t="s">
        <v>239</v>
      </c>
      <c r="D90" s="223" t="s">
        <v>302</v>
      </c>
      <c r="E90" s="224" t="s">
        <v>2318</v>
      </c>
      <c r="F90" s="225" t="s">
        <v>2319</v>
      </c>
      <c r="G90" s="226" t="s">
        <v>638</v>
      </c>
      <c r="H90" s="227">
        <v>1</v>
      </c>
      <c r="I90" s="228"/>
      <c r="J90" s="229">
        <f>ROUND(I90*H90,2)</f>
        <v>0</v>
      </c>
      <c r="K90" s="225" t="s">
        <v>19</v>
      </c>
      <c r="L90" s="230"/>
      <c r="M90" s="231" t="s">
        <v>19</v>
      </c>
      <c r="N90" s="232"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364</v>
      </c>
      <c r="AT90" s="221" t="s">
        <v>302</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297</v>
      </c>
      <c r="BM90" s="221" t="s">
        <v>2320</v>
      </c>
    </row>
    <row r="91" s="2" customFormat="1" ht="14.4" customHeight="1">
      <c r="A91" s="36"/>
      <c r="B91" s="37"/>
      <c r="C91" s="210" t="s">
        <v>252</v>
      </c>
      <c r="D91" s="210" t="s">
        <v>234</v>
      </c>
      <c r="E91" s="211" t="s">
        <v>2321</v>
      </c>
      <c r="F91" s="212" t="s">
        <v>2322</v>
      </c>
      <c r="G91" s="213" t="s">
        <v>638</v>
      </c>
      <c r="H91" s="214">
        <v>3</v>
      </c>
      <c r="I91" s="215"/>
      <c r="J91" s="216">
        <f>ROUND(I91*H91,2)</f>
        <v>0</v>
      </c>
      <c r="K91" s="212" t="s">
        <v>19</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297</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2323</v>
      </c>
    </row>
    <row r="92" s="2" customFormat="1" ht="14.4" customHeight="1">
      <c r="A92" s="36"/>
      <c r="B92" s="37"/>
      <c r="C92" s="223" t="s">
        <v>256</v>
      </c>
      <c r="D92" s="223" t="s">
        <v>302</v>
      </c>
      <c r="E92" s="224" t="s">
        <v>2324</v>
      </c>
      <c r="F92" s="225" t="s">
        <v>2325</v>
      </c>
      <c r="G92" s="226" t="s">
        <v>638</v>
      </c>
      <c r="H92" s="227">
        <v>3</v>
      </c>
      <c r="I92" s="228"/>
      <c r="J92" s="229">
        <f>ROUND(I92*H92,2)</f>
        <v>0</v>
      </c>
      <c r="K92" s="225" t="s">
        <v>19</v>
      </c>
      <c r="L92" s="230"/>
      <c r="M92" s="231" t="s">
        <v>19</v>
      </c>
      <c r="N92" s="232"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364</v>
      </c>
      <c r="AT92" s="221" t="s">
        <v>302</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2326</v>
      </c>
    </row>
    <row r="93" s="2" customFormat="1" ht="14.4" customHeight="1">
      <c r="A93" s="36"/>
      <c r="B93" s="37"/>
      <c r="C93" s="210" t="s">
        <v>260</v>
      </c>
      <c r="D93" s="210" t="s">
        <v>234</v>
      </c>
      <c r="E93" s="211" t="s">
        <v>2327</v>
      </c>
      <c r="F93" s="212" t="s">
        <v>2328</v>
      </c>
      <c r="G93" s="213" t="s">
        <v>638</v>
      </c>
      <c r="H93" s="214">
        <v>1</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297</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2329</v>
      </c>
    </row>
    <row r="94" s="2" customFormat="1" ht="14.4" customHeight="1">
      <c r="A94" s="36"/>
      <c r="B94" s="37"/>
      <c r="C94" s="223" t="s">
        <v>264</v>
      </c>
      <c r="D94" s="223" t="s">
        <v>302</v>
      </c>
      <c r="E94" s="224" t="s">
        <v>2330</v>
      </c>
      <c r="F94" s="225" t="s">
        <v>2331</v>
      </c>
      <c r="G94" s="226" t="s">
        <v>638</v>
      </c>
      <c r="H94" s="227">
        <v>1</v>
      </c>
      <c r="I94" s="228"/>
      <c r="J94" s="229">
        <f>ROUND(I94*H94,2)</f>
        <v>0</v>
      </c>
      <c r="K94" s="225" t="s">
        <v>19</v>
      </c>
      <c r="L94" s="230"/>
      <c r="M94" s="231" t="s">
        <v>19</v>
      </c>
      <c r="N94" s="232"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364</v>
      </c>
      <c r="AT94" s="221" t="s">
        <v>302</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2332</v>
      </c>
    </row>
    <row r="95" s="2" customFormat="1" ht="14.4" customHeight="1">
      <c r="A95" s="36"/>
      <c r="B95" s="37"/>
      <c r="C95" s="210" t="s">
        <v>268</v>
      </c>
      <c r="D95" s="210" t="s">
        <v>234</v>
      </c>
      <c r="E95" s="211" t="s">
        <v>2333</v>
      </c>
      <c r="F95" s="212" t="s">
        <v>2334</v>
      </c>
      <c r="G95" s="213" t="s">
        <v>638</v>
      </c>
      <c r="H95" s="214">
        <v>1</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297</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2335</v>
      </c>
    </row>
    <row r="96" s="2" customFormat="1" ht="14.4" customHeight="1">
      <c r="A96" s="36"/>
      <c r="B96" s="37"/>
      <c r="C96" s="223" t="s">
        <v>272</v>
      </c>
      <c r="D96" s="223" t="s">
        <v>302</v>
      </c>
      <c r="E96" s="224" t="s">
        <v>2336</v>
      </c>
      <c r="F96" s="225" t="s">
        <v>2337</v>
      </c>
      <c r="G96" s="226" t="s">
        <v>638</v>
      </c>
      <c r="H96" s="227">
        <v>1</v>
      </c>
      <c r="I96" s="228"/>
      <c r="J96" s="229">
        <f>ROUND(I96*H96,2)</f>
        <v>0</v>
      </c>
      <c r="K96" s="225" t="s">
        <v>19</v>
      </c>
      <c r="L96" s="230"/>
      <c r="M96" s="231" t="s">
        <v>19</v>
      </c>
      <c r="N96" s="232"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364</v>
      </c>
      <c r="AT96" s="221" t="s">
        <v>302</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2338</v>
      </c>
    </row>
    <row r="97" s="2" customFormat="1" ht="14.4" customHeight="1">
      <c r="A97" s="36"/>
      <c r="B97" s="37"/>
      <c r="C97" s="210" t="s">
        <v>276</v>
      </c>
      <c r="D97" s="210" t="s">
        <v>234</v>
      </c>
      <c r="E97" s="211" t="s">
        <v>2339</v>
      </c>
      <c r="F97" s="212" t="s">
        <v>2340</v>
      </c>
      <c r="G97" s="213" t="s">
        <v>638</v>
      </c>
      <c r="H97" s="214">
        <v>1</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2341</v>
      </c>
    </row>
    <row r="98" s="2" customFormat="1" ht="49.05" customHeight="1">
      <c r="A98" s="36"/>
      <c r="B98" s="37"/>
      <c r="C98" s="223" t="s">
        <v>280</v>
      </c>
      <c r="D98" s="223" t="s">
        <v>302</v>
      </c>
      <c r="E98" s="224" t="s">
        <v>2342</v>
      </c>
      <c r="F98" s="225" t="s">
        <v>2343</v>
      </c>
      <c r="G98" s="226" t="s">
        <v>638</v>
      </c>
      <c r="H98" s="227">
        <v>1</v>
      </c>
      <c r="I98" s="228"/>
      <c r="J98" s="229">
        <f>ROUND(I98*H98,2)</f>
        <v>0</v>
      </c>
      <c r="K98" s="225" t="s">
        <v>19</v>
      </c>
      <c r="L98" s="230"/>
      <c r="M98" s="231" t="s">
        <v>19</v>
      </c>
      <c r="N98" s="232"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364</v>
      </c>
      <c r="AT98" s="221" t="s">
        <v>302</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2344</v>
      </c>
    </row>
    <row r="99" s="2" customFormat="1" ht="14.4" customHeight="1">
      <c r="A99" s="36"/>
      <c r="B99" s="37"/>
      <c r="C99" s="210" t="s">
        <v>284</v>
      </c>
      <c r="D99" s="210" t="s">
        <v>234</v>
      </c>
      <c r="E99" s="211" t="s">
        <v>2345</v>
      </c>
      <c r="F99" s="212" t="s">
        <v>2346</v>
      </c>
      <c r="G99" s="213" t="s">
        <v>638</v>
      </c>
      <c r="H99" s="214">
        <v>4</v>
      </c>
      <c r="I99" s="215"/>
      <c r="J99" s="216">
        <f>ROUND(I99*H99,2)</f>
        <v>0</v>
      </c>
      <c r="K99" s="212" t="s">
        <v>19</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297</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2347</v>
      </c>
    </row>
    <row r="100" s="2" customFormat="1" ht="14.4" customHeight="1">
      <c r="A100" s="36"/>
      <c r="B100" s="37"/>
      <c r="C100" s="223" t="s">
        <v>289</v>
      </c>
      <c r="D100" s="223" t="s">
        <v>302</v>
      </c>
      <c r="E100" s="224" t="s">
        <v>2348</v>
      </c>
      <c r="F100" s="225" t="s">
        <v>2349</v>
      </c>
      <c r="G100" s="226" t="s">
        <v>638</v>
      </c>
      <c r="H100" s="227">
        <v>4</v>
      </c>
      <c r="I100" s="228"/>
      <c r="J100" s="229">
        <f>ROUND(I100*H100,2)</f>
        <v>0</v>
      </c>
      <c r="K100" s="225" t="s">
        <v>19</v>
      </c>
      <c r="L100" s="230"/>
      <c r="M100" s="231" t="s">
        <v>19</v>
      </c>
      <c r="N100" s="232"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364</v>
      </c>
      <c r="AT100" s="221" t="s">
        <v>302</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2350</v>
      </c>
    </row>
    <row r="101" s="2" customFormat="1" ht="14.4" customHeight="1">
      <c r="A101" s="36"/>
      <c r="B101" s="37"/>
      <c r="C101" s="210" t="s">
        <v>8</v>
      </c>
      <c r="D101" s="210" t="s">
        <v>234</v>
      </c>
      <c r="E101" s="211" t="s">
        <v>2351</v>
      </c>
      <c r="F101" s="212" t="s">
        <v>2352</v>
      </c>
      <c r="G101" s="213" t="s">
        <v>638</v>
      </c>
      <c r="H101" s="214">
        <v>20</v>
      </c>
      <c r="I101" s="215"/>
      <c r="J101" s="216">
        <f>ROUND(I101*H101,2)</f>
        <v>0</v>
      </c>
      <c r="K101" s="212" t="s">
        <v>19</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297</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2353</v>
      </c>
    </row>
    <row r="102" s="2" customFormat="1" ht="14.4" customHeight="1">
      <c r="A102" s="36"/>
      <c r="B102" s="37"/>
      <c r="C102" s="223" t="s">
        <v>297</v>
      </c>
      <c r="D102" s="223" t="s">
        <v>302</v>
      </c>
      <c r="E102" s="224" t="s">
        <v>2354</v>
      </c>
      <c r="F102" s="225" t="s">
        <v>2355</v>
      </c>
      <c r="G102" s="226" t="s">
        <v>638</v>
      </c>
      <c r="H102" s="227">
        <v>20</v>
      </c>
      <c r="I102" s="228"/>
      <c r="J102" s="229">
        <f>ROUND(I102*H102,2)</f>
        <v>0</v>
      </c>
      <c r="K102" s="225" t="s">
        <v>19</v>
      </c>
      <c r="L102" s="230"/>
      <c r="M102" s="231" t="s">
        <v>19</v>
      </c>
      <c r="N102" s="232"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364</v>
      </c>
      <c r="AT102" s="221" t="s">
        <v>302</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2356</v>
      </c>
    </row>
    <row r="103" s="2" customFormat="1" ht="14.4" customHeight="1">
      <c r="A103" s="36"/>
      <c r="B103" s="37"/>
      <c r="C103" s="223" t="s">
        <v>301</v>
      </c>
      <c r="D103" s="223" t="s">
        <v>302</v>
      </c>
      <c r="E103" s="224" t="s">
        <v>2357</v>
      </c>
      <c r="F103" s="225" t="s">
        <v>2358</v>
      </c>
      <c r="G103" s="226" t="s">
        <v>638</v>
      </c>
      <c r="H103" s="227">
        <v>10</v>
      </c>
      <c r="I103" s="228"/>
      <c r="J103" s="229">
        <f>ROUND(I103*H103,2)</f>
        <v>0</v>
      </c>
      <c r="K103" s="225" t="s">
        <v>19</v>
      </c>
      <c r="L103" s="230"/>
      <c r="M103" s="231" t="s">
        <v>19</v>
      </c>
      <c r="N103" s="232"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364</v>
      </c>
      <c r="AT103" s="221" t="s">
        <v>302</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2359</v>
      </c>
    </row>
    <row r="104" s="2" customFormat="1" ht="14.4" customHeight="1">
      <c r="A104" s="36"/>
      <c r="B104" s="37"/>
      <c r="C104" s="223" t="s">
        <v>306</v>
      </c>
      <c r="D104" s="223" t="s">
        <v>302</v>
      </c>
      <c r="E104" s="224" t="s">
        <v>2360</v>
      </c>
      <c r="F104" s="225" t="s">
        <v>2361</v>
      </c>
      <c r="G104" s="226" t="s">
        <v>638</v>
      </c>
      <c r="H104" s="227">
        <v>5</v>
      </c>
      <c r="I104" s="228"/>
      <c r="J104" s="229">
        <f>ROUND(I104*H104,2)</f>
        <v>0</v>
      </c>
      <c r="K104" s="225" t="s">
        <v>19</v>
      </c>
      <c r="L104" s="230"/>
      <c r="M104" s="231" t="s">
        <v>19</v>
      </c>
      <c r="N104" s="232"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364</v>
      </c>
      <c r="AT104" s="221" t="s">
        <v>302</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2362</v>
      </c>
    </row>
    <row r="105" s="2" customFormat="1" ht="14.4" customHeight="1">
      <c r="A105" s="36"/>
      <c r="B105" s="37"/>
      <c r="C105" s="223" t="s">
        <v>310</v>
      </c>
      <c r="D105" s="223" t="s">
        <v>302</v>
      </c>
      <c r="E105" s="224" t="s">
        <v>2363</v>
      </c>
      <c r="F105" s="225" t="s">
        <v>2364</v>
      </c>
      <c r="G105" s="226" t="s">
        <v>638</v>
      </c>
      <c r="H105" s="227">
        <v>5</v>
      </c>
      <c r="I105" s="228"/>
      <c r="J105" s="229">
        <f>ROUND(I105*H105,2)</f>
        <v>0</v>
      </c>
      <c r="K105" s="225" t="s">
        <v>19</v>
      </c>
      <c r="L105" s="230"/>
      <c r="M105" s="231" t="s">
        <v>19</v>
      </c>
      <c r="N105" s="232"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364</v>
      </c>
      <c r="AT105" s="221" t="s">
        <v>302</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2365</v>
      </c>
    </row>
    <row r="106" s="2" customFormat="1" ht="14.4" customHeight="1">
      <c r="A106" s="36"/>
      <c r="B106" s="37"/>
      <c r="C106" s="223" t="s">
        <v>314</v>
      </c>
      <c r="D106" s="223" t="s">
        <v>302</v>
      </c>
      <c r="E106" s="224" t="s">
        <v>2366</v>
      </c>
      <c r="F106" s="225" t="s">
        <v>2367</v>
      </c>
      <c r="G106" s="226" t="s">
        <v>638</v>
      </c>
      <c r="H106" s="227">
        <v>5</v>
      </c>
      <c r="I106" s="228"/>
      <c r="J106" s="229">
        <f>ROUND(I106*H106,2)</f>
        <v>0</v>
      </c>
      <c r="K106" s="225" t="s">
        <v>19</v>
      </c>
      <c r="L106" s="230"/>
      <c r="M106" s="231" t="s">
        <v>19</v>
      </c>
      <c r="N106" s="232"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364</v>
      </c>
      <c r="AT106" s="221" t="s">
        <v>302</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2368</v>
      </c>
    </row>
    <row r="107" s="2" customFormat="1" ht="14.4" customHeight="1">
      <c r="A107" s="36"/>
      <c r="B107" s="37"/>
      <c r="C107" s="210" t="s">
        <v>7</v>
      </c>
      <c r="D107" s="210" t="s">
        <v>234</v>
      </c>
      <c r="E107" s="211" t="s">
        <v>2369</v>
      </c>
      <c r="F107" s="212" t="s">
        <v>2370</v>
      </c>
      <c r="G107" s="213" t="s">
        <v>638</v>
      </c>
      <c r="H107" s="214">
        <v>2</v>
      </c>
      <c r="I107" s="215"/>
      <c r="J107" s="216">
        <f>ROUND(I107*H107,2)</f>
        <v>0</v>
      </c>
      <c r="K107" s="212" t="s">
        <v>19</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297</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2371</v>
      </c>
    </row>
    <row r="108" s="2" customFormat="1" ht="14.4" customHeight="1">
      <c r="A108" s="36"/>
      <c r="B108" s="37"/>
      <c r="C108" s="223" t="s">
        <v>321</v>
      </c>
      <c r="D108" s="223" t="s">
        <v>302</v>
      </c>
      <c r="E108" s="224" t="s">
        <v>2372</v>
      </c>
      <c r="F108" s="225" t="s">
        <v>2373</v>
      </c>
      <c r="G108" s="226" t="s">
        <v>638</v>
      </c>
      <c r="H108" s="227">
        <v>2</v>
      </c>
      <c r="I108" s="228"/>
      <c r="J108" s="229">
        <f>ROUND(I108*H108,2)</f>
        <v>0</v>
      </c>
      <c r="K108" s="225" t="s">
        <v>19</v>
      </c>
      <c r="L108" s="230"/>
      <c r="M108" s="231" t="s">
        <v>19</v>
      </c>
      <c r="N108" s="232"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364</v>
      </c>
      <c r="AT108" s="221" t="s">
        <v>302</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2374</v>
      </c>
    </row>
    <row r="109" s="2" customFormat="1" ht="14.4" customHeight="1">
      <c r="A109" s="36"/>
      <c r="B109" s="37"/>
      <c r="C109" s="210" t="s">
        <v>325</v>
      </c>
      <c r="D109" s="210" t="s">
        <v>234</v>
      </c>
      <c r="E109" s="211" t="s">
        <v>2375</v>
      </c>
      <c r="F109" s="212" t="s">
        <v>2376</v>
      </c>
      <c r="G109" s="213" t="s">
        <v>638</v>
      </c>
      <c r="H109" s="214">
        <v>9</v>
      </c>
      <c r="I109" s="215"/>
      <c r="J109" s="216">
        <f>ROUND(I109*H109,2)</f>
        <v>0</v>
      </c>
      <c r="K109" s="212" t="s">
        <v>19</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297</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2377</v>
      </c>
    </row>
    <row r="110" s="2" customFormat="1" ht="14.4" customHeight="1">
      <c r="A110" s="36"/>
      <c r="B110" s="37"/>
      <c r="C110" s="223" t="s">
        <v>329</v>
      </c>
      <c r="D110" s="223" t="s">
        <v>302</v>
      </c>
      <c r="E110" s="224" t="s">
        <v>2378</v>
      </c>
      <c r="F110" s="225" t="s">
        <v>2379</v>
      </c>
      <c r="G110" s="226" t="s">
        <v>638</v>
      </c>
      <c r="H110" s="227">
        <v>9</v>
      </c>
      <c r="I110" s="228"/>
      <c r="J110" s="229">
        <f>ROUND(I110*H110,2)</f>
        <v>0</v>
      </c>
      <c r="K110" s="225" t="s">
        <v>19</v>
      </c>
      <c r="L110" s="230"/>
      <c r="M110" s="231" t="s">
        <v>19</v>
      </c>
      <c r="N110" s="232"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364</v>
      </c>
      <c r="AT110" s="221" t="s">
        <v>302</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2380</v>
      </c>
    </row>
    <row r="111" s="2" customFormat="1" ht="14.4" customHeight="1">
      <c r="A111" s="36"/>
      <c r="B111" s="37"/>
      <c r="C111" s="223" t="s">
        <v>333</v>
      </c>
      <c r="D111" s="223" t="s">
        <v>302</v>
      </c>
      <c r="E111" s="224" t="s">
        <v>2381</v>
      </c>
      <c r="F111" s="225" t="s">
        <v>2382</v>
      </c>
      <c r="G111" s="226" t="s">
        <v>638</v>
      </c>
      <c r="H111" s="227">
        <v>2</v>
      </c>
      <c r="I111" s="228"/>
      <c r="J111" s="229">
        <f>ROUND(I111*H111,2)</f>
        <v>0</v>
      </c>
      <c r="K111" s="225" t="s">
        <v>19</v>
      </c>
      <c r="L111" s="230"/>
      <c r="M111" s="231" t="s">
        <v>19</v>
      </c>
      <c r="N111" s="232" t="s">
        <v>43</v>
      </c>
      <c r="O111" s="82"/>
      <c r="P111" s="219">
        <f>O111*H111</f>
        <v>0</v>
      </c>
      <c r="Q111" s="219">
        <v>0</v>
      </c>
      <c r="R111" s="219">
        <f>Q111*H111</f>
        <v>0</v>
      </c>
      <c r="S111" s="219">
        <v>0</v>
      </c>
      <c r="T111" s="220">
        <f>S111*H111</f>
        <v>0</v>
      </c>
      <c r="U111" s="36"/>
      <c r="V111" s="36"/>
      <c r="W111" s="36"/>
      <c r="X111" s="36"/>
      <c r="Y111" s="36"/>
      <c r="Z111" s="36"/>
      <c r="AA111" s="36"/>
      <c r="AB111" s="36"/>
      <c r="AC111" s="36"/>
      <c r="AD111" s="36"/>
      <c r="AE111" s="36"/>
      <c r="AR111" s="221" t="s">
        <v>364</v>
      </c>
      <c r="AT111" s="221" t="s">
        <v>302</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297</v>
      </c>
      <c r="BM111" s="221" t="s">
        <v>2383</v>
      </c>
    </row>
    <row r="112" s="2" customFormat="1" ht="14.4" customHeight="1">
      <c r="A112" s="36"/>
      <c r="B112" s="37"/>
      <c r="C112" s="223" t="s">
        <v>337</v>
      </c>
      <c r="D112" s="223" t="s">
        <v>302</v>
      </c>
      <c r="E112" s="224" t="s">
        <v>2384</v>
      </c>
      <c r="F112" s="225" t="s">
        <v>2385</v>
      </c>
      <c r="G112" s="226" t="s">
        <v>638</v>
      </c>
      <c r="H112" s="227">
        <v>2</v>
      </c>
      <c r="I112" s="228"/>
      <c r="J112" s="229">
        <f>ROUND(I112*H112,2)</f>
        <v>0</v>
      </c>
      <c r="K112" s="225" t="s">
        <v>19</v>
      </c>
      <c r="L112" s="230"/>
      <c r="M112" s="231" t="s">
        <v>19</v>
      </c>
      <c r="N112" s="232" t="s">
        <v>43</v>
      </c>
      <c r="O112" s="82"/>
      <c r="P112" s="219">
        <f>O112*H112</f>
        <v>0</v>
      </c>
      <c r="Q112" s="219">
        <v>0</v>
      </c>
      <c r="R112" s="219">
        <f>Q112*H112</f>
        <v>0</v>
      </c>
      <c r="S112" s="219">
        <v>0</v>
      </c>
      <c r="T112" s="220">
        <f>S112*H112</f>
        <v>0</v>
      </c>
      <c r="U112" s="36"/>
      <c r="V112" s="36"/>
      <c r="W112" s="36"/>
      <c r="X112" s="36"/>
      <c r="Y112" s="36"/>
      <c r="Z112" s="36"/>
      <c r="AA112" s="36"/>
      <c r="AB112" s="36"/>
      <c r="AC112" s="36"/>
      <c r="AD112" s="36"/>
      <c r="AE112" s="36"/>
      <c r="AR112" s="221" t="s">
        <v>364</v>
      </c>
      <c r="AT112" s="221" t="s">
        <v>302</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297</v>
      </c>
      <c r="BM112" s="221" t="s">
        <v>2386</v>
      </c>
    </row>
    <row r="113" s="2" customFormat="1" ht="14.4" customHeight="1">
      <c r="A113" s="36"/>
      <c r="B113" s="37"/>
      <c r="C113" s="210" t="s">
        <v>341</v>
      </c>
      <c r="D113" s="210" t="s">
        <v>234</v>
      </c>
      <c r="E113" s="211" t="s">
        <v>2387</v>
      </c>
      <c r="F113" s="212" t="s">
        <v>2388</v>
      </c>
      <c r="G113" s="213" t="s">
        <v>638</v>
      </c>
      <c r="H113" s="214">
        <v>3</v>
      </c>
      <c r="I113" s="215"/>
      <c r="J113" s="216">
        <f>ROUND(I113*H113,2)</f>
        <v>0</v>
      </c>
      <c r="K113" s="212" t="s">
        <v>19</v>
      </c>
      <c r="L113" s="42"/>
      <c r="M113" s="217" t="s">
        <v>19</v>
      </c>
      <c r="N113" s="218"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297</v>
      </c>
      <c r="AT113" s="221" t="s">
        <v>234</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297</v>
      </c>
      <c r="BM113" s="221" t="s">
        <v>2389</v>
      </c>
    </row>
    <row r="114" s="2" customFormat="1" ht="14.4" customHeight="1">
      <c r="A114" s="36"/>
      <c r="B114" s="37"/>
      <c r="C114" s="210" t="s">
        <v>345</v>
      </c>
      <c r="D114" s="210" t="s">
        <v>234</v>
      </c>
      <c r="E114" s="211" t="s">
        <v>2390</v>
      </c>
      <c r="F114" s="212" t="s">
        <v>2391</v>
      </c>
      <c r="G114" s="213" t="s">
        <v>638</v>
      </c>
      <c r="H114" s="214">
        <v>3</v>
      </c>
      <c r="I114" s="215"/>
      <c r="J114" s="216">
        <f>ROUND(I114*H114,2)</f>
        <v>0</v>
      </c>
      <c r="K114" s="212" t="s">
        <v>19</v>
      </c>
      <c r="L114" s="42"/>
      <c r="M114" s="217" t="s">
        <v>19</v>
      </c>
      <c r="N114" s="218"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297</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297</v>
      </c>
      <c r="BM114" s="221" t="s">
        <v>2392</v>
      </c>
    </row>
    <row r="115" s="2" customFormat="1" ht="37.8" customHeight="1">
      <c r="A115" s="36"/>
      <c r="B115" s="37"/>
      <c r="C115" s="223" t="s">
        <v>350</v>
      </c>
      <c r="D115" s="223" t="s">
        <v>302</v>
      </c>
      <c r="E115" s="224" t="s">
        <v>2393</v>
      </c>
      <c r="F115" s="225" t="s">
        <v>2394</v>
      </c>
      <c r="G115" s="226" t="s">
        <v>638</v>
      </c>
      <c r="H115" s="227">
        <v>2</v>
      </c>
      <c r="I115" s="228"/>
      <c r="J115" s="229">
        <f>ROUND(I115*H115,2)</f>
        <v>0</v>
      </c>
      <c r="K115" s="225" t="s">
        <v>19</v>
      </c>
      <c r="L115" s="230"/>
      <c r="M115" s="231" t="s">
        <v>19</v>
      </c>
      <c r="N115" s="232"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364</v>
      </c>
      <c r="AT115" s="221" t="s">
        <v>302</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297</v>
      </c>
      <c r="BM115" s="221" t="s">
        <v>2395</v>
      </c>
    </row>
    <row r="116" s="2" customFormat="1" ht="37.8" customHeight="1">
      <c r="A116" s="36"/>
      <c r="B116" s="37"/>
      <c r="C116" s="223" t="s">
        <v>354</v>
      </c>
      <c r="D116" s="223" t="s">
        <v>302</v>
      </c>
      <c r="E116" s="224" t="s">
        <v>2396</v>
      </c>
      <c r="F116" s="225" t="s">
        <v>2397</v>
      </c>
      <c r="G116" s="226" t="s">
        <v>638</v>
      </c>
      <c r="H116" s="227">
        <v>1</v>
      </c>
      <c r="I116" s="228"/>
      <c r="J116" s="229">
        <f>ROUND(I116*H116,2)</f>
        <v>0</v>
      </c>
      <c r="K116" s="225" t="s">
        <v>19</v>
      </c>
      <c r="L116" s="230"/>
      <c r="M116" s="231" t="s">
        <v>19</v>
      </c>
      <c r="N116" s="232" t="s">
        <v>43</v>
      </c>
      <c r="O116" s="82"/>
      <c r="P116" s="219">
        <f>O116*H116</f>
        <v>0</v>
      </c>
      <c r="Q116" s="219">
        <v>0</v>
      </c>
      <c r="R116" s="219">
        <f>Q116*H116</f>
        <v>0</v>
      </c>
      <c r="S116" s="219">
        <v>0</v>
      </c>
      <c r="T116" s="220">
        <f>S116*H116</f>
        <v>0</v>
      </c>
      <c r="U116" s="36"/>
      <c r="V116" s="36"/>
      <c r="W116" s="36"/>
      <c r="X116" s="36"/>
      <c r="Y116" s="36"/>
      <c r="Z116" s="36"/>
      <c r="AA116" s="36"/>
      <c r="AB116" s="36"/>
      <c r="AC116" s="36"/>
      <c r="AD116" s="36"/>
      <c r="AE116" s="36"/>
      <c r="AR116" s="221" t="s">
        <v>364</v>
      </c>
      <c r="AT116" s="221" t="s">
        <v>302</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297</v>
      </c>
      <c r="BM116" s="221" t="s">
        <v>2398</v>
      </c>
    </row>
    <row r="117" s="2" customFormat="1" ht="14.4" customHeight="1">
      <c r="A117" s="36"/>
      <c r="B117" s="37"/>
      <c r="C117" s="210" t="s">
        <v>358</v>
      </c>
      <c r="D117" s="210" t="s">
        <v>234</v>
      </c>
      <c r="E117" s="211" t="s">
        <v>2399</v>
      </c>
      <c r="F117" s="212" t="s">
        <v>2400</v>
      </c>
      <c r="G117" s="213" t="s">
        <v>638</v>
      </c>
      <c r="H117" s="214">
        <v>1</v>
      </c>
      <c r="I117" s="215"/>
      <c r="J117" s="216">
        <f>ROUND(I117*H117,2)</f>
        <v>0</v>
      </c>
      <c r="K117" s="212" t="s">
        <v>19</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297</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297</v>
      </c>
      <c r="BM117" s="221" t="s">
        <v>2401</v>
      </c>
    </row>
    <row r="118" s="2" customFormat="1" ht="14.4" customHeight="1">
      <c r="A118" s="36"/>
      <c r="B118" s="37"/>
      <c r="C118" s="223" t="s">
        <v>364</v>
      </c>
      <c r="D118" s="223" t="s">
        <v>302</v>
      </c>
      <c r="E118" s="224" t="s">
        <v>2402</v>
      </c>
      <c r="F118" s="225" t="s">
        <v>2403</v>
      </c>
      <c r="G118" s="226" t="s">
        <v>638</v>
      </c>
      <c r="H118" s="227">
        <v>3</v>
      </c>
      <c r="I118" s="228"/>
      <c r="J118" s="229">
        <f>ROUND(I118*H118,2)</f>
        <v>0</v>
      </c>
      <c r="K118" s="225" t="s">
        <v>19</v>
      </c>
      <c r="L118" s="230"/>
      <c r="M118" s="231" t="s">
        <v>19</v>
      </c>
      <c r="N118" s="232"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364</v>
      </c>
      <c r="AT118" s="221" t="s">
        <v>302</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297</v>
      </c>
      <c r="BM118" s="221" t="s">
        <v>2404</v>
      </c>
    </row>
    <row r="119" s="2" customFormat="1" ht="14.4" customHeight="1">
      <c r="A119" s="36"/>
      <c r="B119" s="37"/>
      <c r="C119" s="223" t="s">
        <v>372</v>
      </c>
      <c r="D119" s="223" t="s">
        <v>302</v>
      </c>
      <c r="E119" s="224" t="s">
        <v>2405</v>
      </c>
      <c r="F119" s="225" t="s">
        <v>2406</v>
      </c>
      <c r="G119" s="226" t="s">
        <v>638</v>
      </c>
      <c r="H119" s="227">
        <v>3</v>
      </c>
      <c r="I119" s="228"/>
      <c r="J119" s="229">
        <f>ROUND(I119*H119,2)</f>
        <v>0</v>
      </c>
      <c r="K119" s="225" t="s">
        <v>19</v>
      </c>
      <c r="L119" s="230"/>
      <c r="M119" s="231" t="s">
        <v>19</v>
      </c>
      <c r="N119" s="232" t="s">
        <v>43</v>
      </c>
      <c r="O119" s="82"/>
      <c r="P119" s="219">
        <f>O119*H119</f>
        <v>0</v>
      </c>
      <c r="Q119" s="219">
        <v>0</v>
      </c>
      <c r="R119" s="219">
        <f>Q119*H119</f>
        <v>0</v>
      </c>
      <c r="S119" s="219">
        <v>0</v>
      </c>
      <c r="T119" s="220">
        <f>S119*H119</f>
        <v>0</v>
      </c>
      <c r="U119" s="36"/>
      <c r="V119" s="36"/>
      <c r="W119" s="36"/>
      <c r="X119" s="36"/>
      <c r="Y119" s="36"/>
      <c r="Z119" s="36"/>
      <c r="AA119" s="36"/>
      <c r="AB119" s="36"/>
      <c r="AC119" s="36"/>
      <c r="AD119" s="36"/>
      <c r="AE119" s="36"/>
      <c r="AR119" s="221" t="s">
        <v>364</v>
      </c>
      <c r="AT119" s="221" t="s">
        <v>302</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297</v>
      </c>
      <c r="BM119" s="221" t="s">
        <v>2407</v>
      </c>
    </row>
    <row r="120" s="2" customFormat="1" ht="14.4" customHeight="1">
      <c r="A120" s="36"/>
      <c r="B120" s="37"/>
      <c r="C120" s="223" t="s">
        <v>376</v>
      </c>
      <c r="D120" s="223" t="s">
        <v>302</v>
      </c>
      <c r="E120" s="224" t="s">
        <v>2408</v>
      </c>
      <c r="F120" s="225" t="s">
        <v>2409</v>
      </c>
      <c r="G120" s="226" t="s">
        <v>638</v>
      </c>
      <c r="H120" s="227">
        <v>3</v>
      </c>
      <c r="I120" s="228"/>
      <c r="J120" s="229">
        <f>ROUND(I120*H120,2)</f>
        <v>0</v>
      </c>
      <c r="K120" s="225" t="s">
        <v>19</v>
      </c>
      <c r="L120" s="230"/>
      <c r="M120" s="231" t="s">
        <v>19</v>
      </c>
      <c r="N120" s="232" t="s">
        <v>43</v>
      </c>
      <c r="O120" s="82"/>
      <c r="P120" s="219">
        <f>O120*H120</f>
        <v>0</v>
      </c>
      <c r="Q120" s="219">
        <v>0</v>
      </c>
      <c r="R120" s="219">
        <f>Q120*H120</f>
        <v>0</v>
      </c>
      <c r="S120" s="219">
        <v>0</v>
      </c>
      <c r="T120" s="220">
        <f>S120*H120</f>
        <v>0</v>
      </c>
      <c r="U120" s="36"/>
      <c r="V120" s="36"/>
      <c r="W120" s="36"/>
      <c r="X120" s="36"/>
      <c r="Y120" s="36"/>
      <c r="Z120" s="36"/>
      <c r="AA120" s="36"/>
      <c r="AB120" s="36"/>
      <c r="AC120" s="36"/>
      <c r="AD120" s="36"/>
      <c r="AE120" s="36"/>
      <c r="AR120" s="221" t="s">
        <v>364</v>
      </c>
      <c r="AT120" s="221" t="s">
        <v>302</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297</v>
      </c>
      <c r="BM120" s="221" t="s">
        <v>2410</v>
      </c>
    </row>
    <row r="121" s="2" customFormat="1" ht="14.4" customHeight="1">
      <c r="A121" s="36"/>
      <c r="B121" s="37"/>
      <c r="C121" s="210" t="s">
        <v>380</v>
      </c>
      <c r="D121" s="210" t="s">
        <v>234</v>
      </c>
      <c r="E121" s="211" t="s">
        <v>2411</v>
      </c>
      <c r="F121" s="212" t="s">
        <v>2412</v>
      </c>
      <c r="G121" s="213" t="s">
        <v>638</v>
      </c>
      <c r="H121" s="214">
        <v>2</v>
      </c>
      <c r="I121" s="215"/>
      <c r="J121" s="216">
        <f>ROUND(I121*H121,2)</f>
        <v>0</v>
      </c>
      <c r="K121" s="212" t="s">
        <v>19</v>
      </c>
      <c r="L121" s="42"/>
      <c r="M121" s="217" t="s">
        <v>19</v>
      </c>
      <c r="N121" s="218" t="s">
        <v>43</v>
      </c>
      <c r="O121" s="82"/>
      <c r="P121" s="219">
        <f>O121*H121</f>
        <v>0</v>
      </c>
      <c r="Q121" s="219">
        <v>0</v>
      </c>
      <c r="R121" s="219">
        <f>Q121*H121</f>
        <v>0</v>
      </c>
      <c r="S121" s="219">
        <v>0</v>
      </c>
      <c r="T121" s="220">
        <f>S121*H121</f>
        <v>0</v>
      </c>
      <c r="U121" s="36"/>
      <c r="V121" s="36"/>
      <c r="W121" s="36"/>
      <c r="X121" s="36"/>
      <c r="Y121" s="36"/>
      <c r="Z121" s="36"/>
      <c r="AA121" s="36"/>
      <c r="AB121" s="36"/>
      <c r="AC121" s="36"/>
      <c r="AD121" s="36"/>
      <c r="AE121" s="36"/>
      <c r="AR121" s="221" t="s">
        <v>297</v>
      </c>
      <c r="AT121" s="221" t="s">
        <v>234</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297</v>
      </c>
      <c r="BM121" s="221" t="s">
        <v>2413</v>
      </c>
    </row>
    <row r="122" s="2" customFormat="1" ht="14.4" customHeight="1">
      <c r="A122" s="36"/>
      <c r="B122" s="37"/>
      <c r="C122" s="210" t="s">
        <v>384</v>
      </c>
      <c r="D122" s="210" t="s">
        <v>234</v>
      </c>
      <c r="E122" s="211" t="s">
        <v>2414</v>
      </c>
      <c r="F122" s="212" t="s">
        <v>2415</v>
      </c>
      <c r="G122" s="213" t="s">
        <v>638</v>
      </c>
      <c r="H122" s="214">
        <v>2</v>
      </c>
      <c r="I122" s="215"/>
      <c r="J122" s="216">
        <f>ROUND(I122*H122,2)</f>
        <v>0</v>
      </c>
      <c r="K122" s="212" t="s">
        <v>19</v>
      </c>
      <c r="L122" s="42"/>
      <c r="M122" s="217" t="s">
        <v>19</v>
      </c>
      <c r="N122" s="218" t="s">
        <v>43</v>
      </c>
      <c r="O122" s="82"/>
      <c r="P122" s="219">
        <f>O122*H122</f>
        <v>0</v>
      </c>
      <c r="Q122" s="219">
        <v>0</v>
      </c>
      <c r="R122" s="219">
        <f>Q122*H122</f>
        <v>0</v>
      </c>
      <c r="S122" s="219">
        <v>0</v>
      </c>
      <c r="T122" s="220">
        <f>S122*H122</f>
        <v>0</v>
      </c>
      <c r="U122" s="36"/>
      <c r="V122" s="36"/>
      <c r="W122" s="36"/>
      <c r="X122" s="36"/>
      <c r="Y122" s="36"/>
      <c r="Z122" s="36"/>
      <c r="AA122" s="36"/>
      <c r="AB122" s="36"/>
      <c r="AC122" s="36"/>
      <c r="AD122" s="36"/>
      <c r="AE122" s="36"/>
      <c r="AR122" s="221" t="s">
        <v>297</v>
      </c>
      <c r="AT122" s="221" t="s">
        <v>234</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297</v>
      </c>
      <c r="BM122" s="221" t="s">
        <v>2416</v>
      </c>
    </row>
    <row r="123" s="2" customFormat="1" ht="90" customHeight="1">
      <c r="A123" s="36"/>
      <c r="B123" s="37"/>
      <c r="C123" s="223" t="s">
        <v>387</v>
      </c>
      <c r="D123" s="223" t="s">
        <v>302</v>
      </c>
      <c r="E123" s="224" t="s">
        <v>2417</v>
      </c>
      <c r="F123" s="225" t="s">
        <v>2418</v>
      </c>
      <c r="G123" s="226" t="s">
        <v>638</v>
      </c>
      <c r="H123" s="227">
        <v>2</v>
      </c>
      <c r="I123" s="228"/>
      <c r="J123" s="229">
        <f>ROUND(I123*H123,2)</f>
        <v>0</v>
      </c>
      <c r="K123" s="225" t="s">
        <v>19</v>
      </c>
      <c r="L123" s="230"/>
      <c r="M123" s="231" t="s">
        <v>19</v>
      </c>
      <c r="N123" s="232" t="s">
        <v>43</v>
      </c>
      <c r="O123" s="82"/>
      <c r="P123" s="219">
        <f>O123*H123</f>
        <v>0</v>
      </c>
      <c r="Q123" s="219">
        <v>0</v>
      </c>
      <c r="R123" s="219">
        <f>Q123*H123</f>
        <v>0</v>
      </c>
      <c r="S123" s="219">
        <v>0</v>
      </c>
      <c r="T123" s="220">
        <f>S123*H123</f>
        <v>0</v>
      </c>
      <c r="U123" s="36"/>
      <c r="V123" s="36"/>
      <c r="W123" s="36"/>
      <c r="X123" s="36"/>
      <c r="Y123" s="36"/>
      <c r="Z123" s="36"/>
      <c r="AA123" s="36"/>
      <c r="AB123" s="36"/>
      <c r="AC123" s="36"/>
      <c r="AD123" s="36"/>
      <c r="AE123" s="36"/>
      <c r="AR123" s="221" t="s">
        <v>364</v>
      </c>
      <c r="AT123" s="221" t="s">
        <v>302</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297</v>
      </c>
      <c r="BM123" s="221" t="s">
        <v>2419</v>
      </c>
    </row>
    <row r="124" s="2" customFormat="1" ht="14.4" customHeight="1">
      <c r="A124" s="36"/>
      <c r="B124" s="37"/>
      <c r="C124" s="223" t="s">
        <v>391</v>
      </c>
      <c r="D124" s="223" t="s">
        <v>302</v>
      </c>
      <c r="E124" s="224" t="s">
        <v>2420</v>
      </c>
      <c r="F124" s="225" t="s">
        <v>2421</v>
      </c>
      <c r="G124" s="226" t="s">
        <v>638</v>
      </c>
      <c r="H124" s="227">
        <v>2</v>
      </c>
      <c r="I124" s="228"/>
      <c r="J124" s="229">
        <f>ROUND(I124*H124,2)</f>
        <v>0</v>
      </c>
      <c r="K124" s="225" t="s">
        <v>19</v>
      </c>
      <c r="L124" s="230"/>
      <c r="M124" s="231" t="s">
        <v>19</v>
      </c>
      <c r="N124" s="232" t="s">
        <v>43</v>
      </c>
      <c r="O124" s="82"/>
      <c r="P124" s="219">
        <f>O124*H124</f>
        <v>0</v>
      </c>
      <c r="Q124" s="219">
        <v>0</v>
      </c>
      <c r="R124" s="219">
        <f>Q124*H124</f>
        <v>0</v>
      </c>
      <c r="S124" s="219">
        <v>0</v>
      </c>
      <c r="T124" s="220">
        <f>S124*H124</f>
        <v>0</v>
      </c>
      <c r="U124" s="36"/>
      <c r="V124" s="36"/>
      <c r="W124" s="36"/>
      <c r="X124" s="36"/>
      <c r="Y124" s="36"/>
      <c r="Z124" s="36"/>
      <c r="AA124" s="36"/>
      <c r="AB124" s="36"/>
      <c r="AC124" s="36"/>
      <c r="AD124" s="36"/>
      <c r="AE124" s="36"/>
      <c r="AR124" s="221" t="s">
        <v>364</v>
      </c>
      <c r="AT124" s="221" t="s">
        <v>302</v>
      </c>
      <c r="AU124" s="221" t="s">
        <v>81</v>
      </c>
      <c r="AY124" s="15" t="s">
        <v>232</v>
      </c>
      <c r="BE124" s="222">
        <f>IF(N124="základní",J124,0)</f>
        <v>0</v>
      </c>
      <c r="BF124" s="222">
        <f>IF(N124="snížená",J124,0)</f>
        <v>0</v>
      </c>
      <c r="BG124" s="222">
        <f>IF(N124="zákl. přenesená",J124,0)</f>
        <v>0</v>
      </c>
      <c r="BH124" s="222">
        <f>IF(N124="sníž. přenesená",J124,0)</f>
        <v>0</v>
      </c>
      <c r="BI124" s="222">
        <f>IF(N124="nulová",J124,0)</f>
        <v>0</v>
      </c>
      <c r="BJ124" s="15" t="s">
        <v>79</v>
      </c>
      <c r="BK124" s="222">
        <f>ROUND(I124*H124,2)</f>
        <v>0</v>
      </c>
      <c r="BL124" s="15" t="s">
        <v>297</v>
      </c>
      <c r="BM124" s="221" t="s">
        <v>2422</v>
      </c>
    </row>
    <row r="125" s="2" customFormat="1" ht="14.4" customHeight="1">
      <c r="A125" s="36"/>
      <c r="B125" s="37"/>
      <c r="C125" s="223" t="s">
        <v>395</v>
      </c>
      <c r="D125" s="223" t="s">
        <v>302</v>
      </c>
      <c r="E125" s="224" t="s">
        <v>2423</v>
      </c>
      <c r="F125" s="225" t="s">
        <v>2424</v>
      </c>
      <c r="G125" s="226" t="s">
        <v>638</v>
      </c>
      <c r="H125" s="227">
        <v>2</v>
      </c>
      <c r="I125" s="228"/>
      <c r="J125" s="229">
        <f>ROUND(I125*H125,2)</f>
        <v>0</v>
      </c>
      <c r="K125" s="225" t="s">
        <v>19</v>
      </c>
      <c r="L125" s="230"/>
      <c r="M125" s="231" t="s">
        <v>19</v>
      </c>
      <c r="N125" s="232" t="s">
        <v>43</v>
      </c>
      <c r="O125" s="82"/>
      <c r="P125" s="219">
        <f>O125*H125</f>
        <v>0</v>
      </c>
      <c r="Q125" s="219">
        <v>0</v>
      </c>
      <c r="R125" s="219">
        <f>Q125*H125</f>
        <v>0</v>
      </c>
      <c r="S125" s="219">
        <v>0</v>
      </c>
      <c r="T125" s="220">
        <f>S125*H125</f>
        <v>0</v>
      </c>
      <c r="U125" s="36"/>
      <c r="V125" s="36"/>
      <c r="W125" s="36"/>
      <c r="X125" s="36"/>
      <c r="Y125" s="36"/>
      <c r="Z125" s="36"/>
      <c r="AA125" s="36"/>
      <c r="AB125" s="36"/>
      <c r="AC125" s="36"/>
      <c r="AD125" s="36"/>
      <c r="AE125" s="36"/>
      <c r="AR125" s="221" t="s">
        <v>364</v>
      </c>
      <c r="AT125" s="221" t="s">
        <v>302</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297</v>
      </c>
      <c r="BM125" s="221" t="s">
        <v>2425</v>
      </c>
    </row>
    <row r="126" s="2" customFormat="1" ht="14.4" customHeight="1">
      <c r="A126" s="36"/>
      <c r="B126" s="37"/>
      <c r="C126" s="210" t="s">
        <v>399</v>
      </c>
      <c r="D126" s="210" t="s">
        <v>234</v>
      </c>
      <c r="E126" s="211" t="s">
        <v>2426</v>
      </c>
      <c r="F126" s="212" t="s">
        <v>2427</v>
      </c>
      <c r="G126" s="213" t="s">
        <v>542</v>
      </c>
      <c r="H126" s="214">
        <v>300</v>
      </c>
      <c r="I126" s="215"/>
      <c r="J126" s="216">
        <f>ROUND(I126*H126,2)</f>
        <v>0</v>
      </c>
      <c r="K126" s="212" t="s">
        <v>19</v>
      </c>
      <c r="L126" s="42"/>
      <c r="M126" s="217" t="s">
        <v>19</v>
      </c>
      <c r="N126" s="218" t="s">
        <v>43</v>
      </c>
      <c r="O126" s="82"/>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297</v>
      </c>
      <c r="AT126" s="221" t="s">
        <v>234</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297</v>
      </c>
      <c r="BM126" s="221" t="s">
        <v>2428</v>
      </c>
    </row>
    <row r="127" s="2" customFormat="1" ht="14.4" customHeight="1">
      <c r="A127" s="36"/>
      <c r="B127" s="37"/>
      <c r="C127" s="223" t="s">
        <v>401</v>
      </c>
      <c r="D127" s="223" t="s">
        <v>302</v>
      </c>
      <c r="E127" s="224" t="s">
        <v>2429</v>
      </c>
      <c r="F127" s="225" t="s">
        <v>2430</v>
      </c>
      <c r="G127" s="226" t="s">
        <v>542</v>
      </c>
      <c r="H127" s="227">
        <v>300</v>
      </c>
      <c r="I127" s="228"/>
      <c r="J127" s="229">
        <f>ROUND(I127*H127,2)</f>
        <v>0</v>
      </c>
      <c r="K127" s="225" t="s">
        <v>19</v>
      </c>
      <c r="L127" s="230"/>
      <c r="M127" s="231" t="s">
        <v>19</v>
      </c>
      <c r="N127" s="232" t="s">
        <v>43</v>
      </c>
      <c r="O127" s="82"/>
      <c r="P127" s="219">
        <f>O127*H127</f>
        <v>0</v>
      </c>
      <c r="Q127" s="219">
        <v>0</v>
      </c>
      <c r="R127" s="219">
        <f>Q127*H127</f>
        <v>0</v>
      </c>
      <c r="S127" s="219">
        <v>0</v>
      </c>
      <c r="T127" s="220">
        <f>S127*H127</f>
        <v>0</v>
      </c>
      <c r="U127" s="36"/>
      <c r="V127" s="36"/>
      <c r="W127" s="36"/>
      <c r="X127" s="36"/>
      <c r="Y127" s="36"/>
      <c r="Z127" s="36"/>
      <c r="AA127" s="36"/>
      <c r="AB127" s="36"/>
      <c r="AC127" s="36"/>
      <c r="AD127" s="36"/>
      <c r="AE127" s="36"/>
      <c r="AR127" s="221" t="s">
        <v>364</v>
      </c>
      <c r="AT127" s="221" t="s">
        <v>302</v>
      </c>
      <c r="AU127" s="221" t="s">
        <v>81</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297</v>
      </c>
      <c r="BM127" s="221" t="s">
        <v>2431</v>
      </c>
    </row>
    <row r="128" s="2" customFormat="1" ht="14.4" customHeight="1">
      <c r="A128" s="36"/>
      <c r="B128" s="37"/>
      <c r="C128" s="210" t="s">
        <v>405</v>
      </c>
      <c r="D128" s="210" t="s">
        <v>234</v>
      </c>
      <c r="E128" s="211" t="s">
        <v>2432</v>
      </c>
      <c r="F128" s="212" t="s">
        <v>2433</v>
      </c>
      <c r="G128" s="213" t="s">
        <v>542</v>
      </c>
      <c r="H128" s="214">
        <v>39</v>
      </c>
      <c r="I128" s="215"/>
      <c r="J128" s="216">
        <f>ROUND(I128*H128,2)</f>
        <v>0</v>
      </c>
      <c r="K128" s="212" t="s">
        <v>19</v>
      </c>
      <c r="L128" s="42"/>
      <c r="M128" s="217" t="s">
        <v>19</v>
      </c>
      <c r="N128" s="218" t="s">
        <v>43</v>
      </c>
      <c r="O128" s="82"/>
      <c r="P128" s="219">
        <f>O128*H128</f>
        <v>0</v>
      </c>
      <c r="Q128" s="219">
        <v>0</v>
      </c>
      <c r="R128" s="219">
        <f>Q128*H128</f>
        <v>0</v>
      </c>
      <c r="S128" s="219">
        <v>0</v>
      </c>
      <c r="T128" s="220">
        <f>S128*H128</f>
        <v>0</v>
      </c>
      <c r="U128" s="36"/>
      <c r="V128" s="36"/>
      <c r="W128" s="36"/>
      <c r="X128" s="36"/>
      <c r="Y128" s="36"/>
      <c r="Z128" s="36"/>
      <c r="AA128" s="36"/>
      <c r="AB128" s="36"/>
      <c r="AC128" s="36"/>
      <c r="AD128" s="36"/>
      <c r="AE128" s="36"/>
      <c r="AR128" s="221" t="s">
        <v>297</v>
      </c>
      <c r="AT128" s="221" t="s">
        <v>234</v>
      </c>
      <c r="AU128" s="221" t="s">
        <v>81</v>
      </c>
      <c r="AY128" s="15" t="s">
        <v>232</v>
      </c>
      <c r="BE128" s="222">
        <f>IF(N128="základní",J128,0)</f>
        <v>0</v>
      </c>
      <c r="BF128" s="222">
        <f>IF(N128="snížená",J128,0)</f>
        <v>0</v>
      </c>
      <c r="BG128" s="222">
        <f>IF(N128="zákl. přenesená",J128,0)</f>
        <v>0</v>
      </c>
      <c r="BH128" s="222">
        <f>IF(N128="sníž. přenesená",J128,0)</f>
        <v>0</v>
      </c>
      <c r="BI128" s="222">
        <f>IF(N128="nulová",J128,0)</f>
        <v>0</v>
      </c>
      <c r="BJ128" s="15" t="s">
        <v>79</v>
      </c>
      <c r="BK128" s="222">
        <f>ROUND(I128*H128,2)</f>
        <v>0</v>
      </c>
      <c r="BL128" s="15" t="s">
        <v>297</v>
      </c>
      <c r="BM128" s="221" t="s">
        <v>2434</v>
      </c>
    </row>
    <row r="129" s="2" customFormat="1" ht="14.4" customHeight="1">
      <c r="A129" s="36"/>
      <c r="B129" s="37"/>
      <c r="C129" s="223" t="s">
        <v>409</v>
      </c>
      <c r="D129" s="223" t="s">
        <v>302</v>
      </c>
      <c r="E129" s="224" t="s">
        <v>2435</v>
      </c>
      <c r="F129" s="225" t="s">
        <v>2436</v>
      </c>
      <c r="G129" s="226" t="s">
        <v>542</v>
      </c>
      <c r="H129" s="227">
        <v>39</v>
      </c>
      <c r="I129" s="228"/>
      <c r="J129" s="229">
        <f>ROUND(I129*H129,2)</f>
        <v>0</v>
      </c>
      <c r="K129" s="225" t="s">
        <v>19</v>
      </c>
      <c r="L129" s="230"/>
      <c r="M129" s="231" t="s">
        <v>19</v>
      </c>
      <c r="N129" s="232"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364</v>
      </c>
      <c r="AT129" s="221" t="s">
        <v>302</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297</v>
      </c>
      <c r="BM129" s="221" t="s">
        <v>2437</v>
      </c>
    </row>
    <row r="130" s="2" customFormat="1" ht="14.4" customHeight="1">
      <c r="A130" s="36"/>
      <c r="B130" s="37"/>
      <c r="C130" s="210" t="s">
        <v>414</v>
      </c>
      <c r="D130" s="210" t="s">
        <v>234</v>
      </c>
      <c r="E130" s="211" t="s">
        <v>2438</v>
      </c>
      <c r="F130" s="212" t="s">
        <v>1517</v>
      </c>
      <c r="G130" s="213" t="s">
        <v>542</v>
      </c>
      <c r="H130" s="214">
        <v>54</v>
      </c>
      <c r="I130" s="215"/>
      <c r="J130" s="216">
        <f>ROUND(I130*H130,2)</f>
        <v>0</v>
      </c>
      <c r="K130" s="212" t="s">
        <v>19</v>
      </c>
      <c r="L130" s="42"/>
      <c r="M130" s="217" t="s">
        <v>19</v>
      </c>
      <c r="N130" s="218" t="s">
        <v>43</v>
      </c>
      <c r="O130" s="82"/>
      <c r="P130" s="219">
        <f>O130*H130</f>
        <v>0</v>
      </c>
      <c r="Q130" s="219">
        <v>0</v>
      </c>
      <c r="R130" s="219">
        <f>Q130*H130</f>
        <v>0</v>
      </c>
      <c r="S130" s="219">
        <v>0</v>
      </c>
      <c r="T130" s="220">
        <f>S130*H130</f>
        <v>0</v>
      </c>
      <c r="U130" s="36"/>
      <c r="V130" s="36"/>
      <c r="W130" s="36"/>
      <c r="X130" s="36"/>
      <c r="Y130" s="36"/>
      <c r="Z130" s="36"/>
      <c r="AA130" s="36"/>
      <c r="AB130" s="36"/>
      <c r="AC130" s="36"/>
      <c r="AD130" s="36"/>
      <c r="AE130" s="36"/>
      <c r="AR130" s="221" t="s">
        <v>297</v>
      </c>
      <c r="AT130" s="221" t="s">
        <v>234</v>
      </c>
      <c r="AU130" s="221" t="s">
        <v>81</v>
      </c>
      <c r="AY130" s="15" t="s">
        <v>232</v>
      </c>
      <c r="BE130" s="222">
        <f>IF(N130="základní",J130,0)</f>
        <v>0</v>
      </c>
      <c r="BF130" s="222">
        <f>IF(N130="snížená",J130,0)</f>
        <v>0</v>
      </c>
      <c r="BG130" s="222">
        <f>IF(N130="zákl. přenesená",J130,0)</f>
        <v>0</v>
      </c>
      <c r="BH130" s="222">
        <f>IF(N130="sníž. přenesená",J130,0)</f>
        <v>0</v>
      </c>
      <c r="BI130" s="222">
        <f>IF(N130="nulová",J130,0)</f>
        <v>0</v>
      </c>
      <c r="BJ130" s="15" t="s">
        <v>79</v>
      </c>
      <c r="BK130" s="222">
        <f>ROUND(I130*H130,2)</f>
        <v>0</v>
      </c>
      <c r="BL130" s="15" t="s">
        <v>297</v>
      </c>
      <c r="BM130" s="221" t="s">
        <v>2439</v>
      </c>
    </row>
    <row r="131" s="2" customFormat="1" ht="24.15" customHeight="1">
      <c r="A131" s="36"/>
      <c r="B131" s="37"/>
      <c r="C131" s="223" t="s">
        <v>418</v>
      </c>
      <c r="D131" s="223" t="s">
        <v>302</v>
      </c>
      <c r="E131" s="224" t="s">
        <v>2440</v>
      </c>
      <c r="F131" s="225" t="s">
        <v>1520</v>
      </c>
      <c r="G131" s="226" t="s">
        <v>542</v>
      </c>
      <c r="H131" s="227">
        <v>54</v>
      </c>
      <c r="I131" s="228"/>
      <c r="J131" s="229">
        <f>ROUND(I131*H131,2)</f>
        <v>0</v>
      </c>
      <c r="K131" s="225" t="s">
        <v>19</v>
      </c>
      <c r="L131" s="230"/>
      <c r="M131" s="231" t="s">
        <v>19</v>
      </c>
      <c r="N131" s="232" t="s">
        <v>43</v>
      </c>
      <c r="O131" s="82"/>
      <c r="P131" s="219">
        <f>O131*H131</f>
        <v>0</v>
      </c>
      <c r="Q131" s="219">
        <v>0</v>
      </c>
      <c r="R131" s="219">
        <f>Q131*H131</f>
        <v>0</v>
      </c>
      <c r="S131" s="219">
        <v>0</v>
      </c>
      <c r="T131" s="220">
        <f>S131*H131</f>
        <v>0</v>
      </c>
      <c r="U131" s="36"/>
      <c r="V131" s="36"/>
      <c r="W131" s="36"/>
      <c r="X131" s="36"/>
      <c r="Y131" s="36"/>
      <c r="Z131" s="36"/>
      <c r="AA131" s="36"/>
      <c r="AB131" s="36"/>
      <c r="AC131" s="36"/>
      <c r="AD131" s="36"/>
      <c r="AE131" s="36"/>
      <c r="AR131" s="221" t="s">
        <v>364</v>
      </c>
      <c r="AT131" s="221" t="s">
        <v>302</v>
      </c>
      <c r="AU131" s="221" t="s">
        <v>81</v>
      </c>
      <c r="AY131" s="15" t="s">
        <v>232</v>
      </c>
      <c r="BE131" s="222">
        <f>IF(N131="základní",J131,0)</f>
        <v>0</v>
      </c>
      <c r="BF131" s="222">
        <f>IF(N131="snížená",J131,0)</f>
        <v>0</v>
      </c>
      <c r="BG131" s="222">
        <f>IF(N131="zákl. přenesená",J131,0)</f>
        <v>0</v>
      </c>
      <c r="BH131" s="222">
        <f>IF(N131="sníž. přenesená",J131,0)</f>
        <v>0</v>
      </c>
      <c r="BI131" s="222">
        <f>IF(N131="nulová",J131,0)</f>
        <v>0</v>
      </c>
      <c r="BJ131" s="15" t="s">
        <v>79</v>
      </c>
      <c r="BK131" s="222">
        <f>ROUND(I131*H131,2)</f>
        <v>0</v>
      </c>
      <c r="BL131" s="15" t="s">
        <v>297</v>
      </c>
      <c r="BM131" s="221" t="s">
        <v>2441</v>
      </c>
    </row>
    <row r="132" s="2" customFormat="1" ht="14.4" customHeight="1">
      <c r="A132" s="36"/>
      <c r="B132" s="37"/>
      <c r="C132" s="210" t="s">
        <v>1208</v>
      </c>
      <c r="D132" s="210" t="s">
        <v>234</v>
      </c>
      <c r="E132" s="211" t="s">
        <v>2442</v>
      </c>
      <c r="F132" s="212" t="s">
        <v>2443</v>
      </c>
      <c r="G132" s="213" t="s">
        <v>638</v>
      </c>
      <c r="H132" s="214">
        <v>4</v>
      </c>
      <c r="I132" s="215"/>
      <c r="J132" s="216">
        <f>ROUND(I132*H132,2)</f>
        <v>0</v>
      </c>
      <c r="K132" s="212" t="s">
        <v>19</v>
      </c>
      <c r="L132" s="42"/>
      <c r="M132" s="217" t="s">
        <v>19</v>
      </c>
      <c r="N132" s="218" t="s">
        <v>43</v>
      </c>
      <c r="O132" s="82"/>
      <c r="P132" s="219">
        <f>O132*H132</f>
        <v>0</v>
      </c>
      <c r="Q132" s="219">
        <v>0</v>
      </c>
      <c r="R132" s="219">
        <f>Q132*H132</f>
        <v>0</v>
      </c>
      <c r="S132" s="219">
        <v>0</v>
      </c>
      <c r="T132" s="220">
        <f>S132*H132</f>
        <v>0</v>
      </c>
      <c r="U132" s="36"/>
      <c r="V132" s="36"/>
      <c r="W132" s="36"/>
      <c r="X132" s="36"/>
      <c r="Y132" s="36"/>
      <c r="Z132" s="36"/>
      <c r="AA132" s="36"/>
      <c r="AB132" s="36"/>
      <c r="AC132" s="36"/>
      <c r="AD132" s="36"/>
      <c r="AE132" s="36"/>
      <c r="AR132" s="221" t="s">
        <v>297</v>
      </c>
      <c r="AT132" s="221" t="s">
        <v>234</v>
      </c>
      <c r="AU132" s="221" t="s">
        <v>81</v>
      </c>
      <c r="AY132" s="15" t="s">
        <v>232</v>
      </c>
      <c r="BE132" s="222">
        <f>IF(N132="základní",J132,0)</f>
        <v>0</v>
      </c>
      <c r="BF132" s="222">
        <f>IF(N132="snížená",J132,0)</f>
        <v>0</v>
      </c>
      <c r="BG132" s="222">
        <f>IF(N132="zákl. přenesená",J132,0)</f>
        <v>0</v>
      </c>
      <c r="BH132" s="222">
        <f>IF(N132="sníž. přenesená",J132,0)</f>
        <v>0</v>
      </c>
      <c r="BI132" s="222">
        <f>IF(N132="nulová",J132,0)</f>
        <v>0</v>
      </c>
      <c r="BJ132" s="15" t="s">
        <v>79</v>
      </c>
      <c r="BK132" s="222">
        <f>ROUND(I132*H132,2)</f>
        <v>0</v>
      </c>
      <c r="BL132" s="15" t="s">
        <v>297</v>
      </c>
      <c r="BM132" s="221" t="s">
        <v>2444</v>
      </c>
    </row>
    <row r="133" s="2" customFormat="1" ht="14.4" customHeight="1">
      <c r="A133" s="36"/>
      <c r="B133" s="37"/>
      <c r="C133" s="223" t="s">
        <v>1212</v>
      </c>
      <c r="D133" s="223" t="s">
        <v>302</v>
      </c>
      <c r="E133" s="224" t="s">
        <v>2445</v>
      </c>
      <c r="F133" s="225" t="s">
        <v>2446</v>
      </c>
      <c r="G133" s="226" t="s">
        <v>638</v>
      </c>
      <c r="H133" s="227">
        <v>4</v>
      </c>
      <c r="I133" s="228"/>
      <c r="J133" s="229">
        <f>ROUND(I133*H133,2)</f>
        <v>0</v>
      </c>
      <c r="K133" s="225" t="s">
        <v>19</v>
      </c>
      <c r="L133" s="230"/>
      <c r="M133" s="231" t="s">
        <v>19</v>
      </c>
      <c r="N133" s="232" t="s">
        <v>43</v>
      </c>
      <c r="O133" s="82"/>
      <c r="P133" s="219">
        <f>O133*H133</f>
        <v>0</v>
      </c>
      <c r="Q133" s="219">
        <v>0</v>
      </c>
      <c r="R133" s="219">
        <f>Q133*H133</f>
        <v>0</v>
      </c>
      <c r="S133" s="219">
        <v>0</v>
      </c>
      <c r="T133" s="220">
        <f>S133*H133</f>
        <v>0</v>
      </c>
      <c r="U133" s="36"/>
      <c r="V133" s="36"/>
      <c r="W133" s="36"/>
      <c r="X133" s="36"/>
      <c r="Y133" s="36"/>
      <c r="Z133" s="36"/>
      <c r="AA133" s="36"/>
      <c r="AB133" s="36"/>
      <c r="AC133" s="36"/>
      <c r="AD133" s="36"/>
      <c r="AE133" s="36"/>
      <c r="AR133" s="221" t="s">
        <v>364</v>
      </c>
      <c r="AT133" s="221" t="s">
        <v>302</v>
      </c>
      <c r="AU133" s="221" t="s">
        <v>81</v>
      </c>
      <c r="AY133" s="15" t="s">
        <v>232</v>
      </c>
      <c r="BE133" s="222">
        <f>IF(N133="základní",J133,0)</f>
        <v>0</v>
      </c>
      <c r="BF133" s="222">
        <f>IF(N133="snížená",J133,0)</f>
        <v>0</v>
      </c>
      <c r="BG133" s="222">
        <f>IF(N133="zákl. přenesená",J133,0)</f>
        <v>0</v>
      </c>
      <c r="BH133" s="222">
        <f>IF(N133="sníž. přenesená",J133,0)</f>
        <v>0</v>
      </c>
      <c r="BI133" s="222">
        <f>IF(N133="nulová",J133,0)</f>
        <v>0</v>
      </c>
      <c r="BJ133" s="15" t="s">
        <v>79</v>
      </c>
      <c r="BK133" s="222">
        <f>ROUND(I133*H133,2)</f>
        <v>0</v>
      </c>
      <c r="BL133" s="15" t="s">
        <v>297</v>
      </c>
      <c r="BM133" s="221" t="s">
        <v>2447</v>
      </c>
    </row>
    <row r="134" s="2" customFormat="1" ht="14.4" customHeight="1">
      <c r="A134" s="36"/>
      <c r="B134" s="37"/>
      <c r="C134" s="210" t="s">
        <v>1216</v>
      </c>
      <c r="D134" s="210" t="s">
        <v>234</v>
      </c>
      <c r="E134" s="211" t="s">
        <v>2448</v>
      </c>
      <c r="F134" s="212" t="s">
        <v>2449</v>
      </c>
      <c r="G134" s="213" t="s">
        <v>638</v>
      </c>
      <c r="H134" s="214">
        <v>20</v>
      </c>
      <c r="I134" s="215"/>
      <c r="J134" s="216">
        <f>ROUND(I134*H134,2)</f>
        <v>0</v>
      </c>
      <c r="K134" s="212" t="s">
        <v>19</v>
      </c>
      <c r="L134" s="42"/>
      <c r="M134" s="217" t="s">
        <v>19</v>
      </c>
      <c r="N134" s="218" t="s">
        <v>43</v>
      </c>
      <c r="O134" s="82"/>
      <c r="P134" s="219">
        <f>O134*H134</f>
        <v>0</v>
      </c>
      <c r="Q134" s="219">
        <v>0</v>
      </c>
      <c r="R134" s="219">
        <f>Q134*H134</f>
        <v>0</v>
      </c>
      <c r="S134" s="219">
        <v>0</v>
      </c>
      <c r="T134" s="220">
        <f>S134*H134</f>
        <v>0</v>
      </c>
      <c r="U134" s="36"/>
      <c r="V134" s="36"/>
      <c r="W134" s="36"/>
      <c r="X134" s="36"/>
      <c r="Y134" s="36"/>
      <c r="Z134" s="36"/>
      <c r="AA134" s="36"/>
      <c r="AB134" s="36"/>
      <c r="AC134" s="36"/>
      <c r="AD134" s="36"/>
      <c r="AE134" s="36"/>
      <c r="AR134" s="221" t="s">
        <v>297</v>
      </c>
      <c r="AT134" s="221" t="s">
        <v>234</v>
      </c>
      <c r="AU134" s="221" t="s">
        <v>81</v>
      </c>
      <c r="AY134" s="15" t="s">
        <v>232</v>
      </c>
      <c r="BE134" s="222">
        <f>IF(N134="základní",J134,0)</f>
        <v>0</v>
      </c>
      <c r="BF134" s="222">
        <f>IF(N134="snížená",J134,0)</f>
        <v>0</v>
      </c>
      <c r="BG134" s="222">
        <f>IF(N134="zákl. přenesená",J134,0)</f>
        <v>0</v>
      </c>
      <c r="BH134" s="222">
        <f>IF(N134="sníž. přenesená",J134,0)</f>
        <v>0</v>
      </c>
      <c r="BI134" s="222">
        <f>IF(N134="nulová",J134,0)</f>
        <v>0</v>
      </c>
      <c r="BJ134" s="15" t="s">
        <v>79</v>
      </c>
      <c r="BK134" s="222">
        <f>ROUND(I134*H134,2)</f>
        <v>0</v>
      </c>
      <c r="BL134" s="15" t="s">
        <v>297</v>
      </c>
      <c r="BM134" s="221" t="s">
        <v>2450</v>
      </c>
    </row>
    <row r="135" s="2" customFormat="1" ht="14.4" customHeight="1">
      <c r="A135" s="36"/>
      <c r="B135" s="37"/>
      <c r="C135" s="210" t="s">
        <v>1220</v>
      </c>
      <c r="D135" s="210" t="s">
        <v>234</v>
      </c>
      <c r="E135" s="211" t="s">
        <v>2451</v>
      </c>
      <c r="F135" s="212" t="s">
        <v>2452</v>
      </c>
      <c r="G135" s="213" t="s">
        <v>638</v>
      </c>
      <c r="H135" s="214">
        <v>4</v>
      </c>
      <c r="I135" s="215"/>
      <c r="J135" s="216">
        <f>ROUND(I135*H135,2)</f>
        <v>0</v>
      </c>
      <c r="K135" s="212" t="s">
        <v>19</v>
      </c>
      <c r="L135" s="42"/>
      <c r="M135" s="217" t="s">
        <v>19</v>
      </c>
      <c r="N135" s="218" t="s">
        <v>43</v>
      </c>
      <c r="O135" s="82"/>
      <c r="P135" s="219">
        <f>O135*H135</f>
        <v>0</v>
      </c>
      <c r="Q135" s="219">
        <v>0</v>
      </c>
      <c r="R135" s="219">
        <f>Q135*H135</f>
        <v>0</v>
      </c>
      <c r="S135" s="219">
        <v>0</v>
      </c>
      <c r="T135" s="220">
        <f>S135*H135</f>
        <v>0</v>
      </c>
      <c r="U135" s="36"/>
      <c r="V135" s="36"/>
      <c r="W135" s="36"/>
      <c r="X135" s="36"/>
      <c r="Y135" s="36"/>
      <c r="Z135" s="36"/>
      <c r="AA135" s="36"/>
      <c r="AB135" s="36"/>
      <c r="AC135" s="36"/>
      <c r="AD135" s="36"/>
      <c r="AE135" s="36"/>
      <c r="AR135" s="221" t="s">
        <v>297</v>
      </c>
      <c r="AT135" s="221" t="s">
        <v>234</v>
      </c>
      <c r="AU135" s="221" t="s">
        <v>81</v>
      </c>
      <c r="AY135" s="15" t="s">
        <v>232</v>
      </c>
      <c r="BE135" s="222">
        <f>IF(N135="základní",J135,0)</f>
        <v>0</v>
      </c>
      <c r="BF135" s="222">
        <f>IF(N135="snížená",J135,0)</f>
        <v>0</v>
      </c>
      <c r="BG135" s="222">
        <f>IF(N135="zákl. přenesená",J135,0)</f>
        <v>0</v>
      </c>
      <c r="BH135" s="222">
        <f>IF(N135="sníž. přenesená",J135,0)</f>
        <v>0</v>
      </c>
      <c r="BI135" s="222">
        <f>IF(N135="nulová",J135,0)</f>
        <v>0</v>
      </c>
      <c r="BJ135" s="15" t="s">
        <v>79</v>
      </c>
      <c r="BK135" s="222">
        <f>ROUND(I135*H135,2)</f>
        <v>0</v>
      </c>
      <c r="BL135" s="15" t="s">
        <v>297</v>
      </c>
      <c r="BM135" s="221" t="s">
        <v>2453</v>
      </c>
    </row>
    <row r="136" s="2" customFormat="1" ht="14.4" customHeight="1">
      <c r="A136" s="36"/>
      <c r="B136" s="37"/>
      <c r="C136" s="210" t="s">
        <v>1224</v>
      </c>
      <c r="D136" s="210" t="s">
        <v>234</v>
      </c>
      <c r="E136" s="211" t="s">
        <v>2454</v>
      </c>
      <c r="F136" s="212" t="s">
        <v>2455</v>
      </c>
      <c r="G136" s="213" t="s">
        <v>638</v>
      </c>
      <c r="H136" s="214">
        <v>20</v>
      </c>
      <c r="I136" s="215"/>
      <c r="J136" s="216">
        <f>ROUND(I136*H136,2)</f>
        <v>0</v>
      </c>
      <c r="K136" s="212" t="s">
        <v>19</v>
      </c>
      <c r="L136" s="42"/>
      <c r="M136" s="217" t="s">
        <v>19</v>
      </c>
      <c r="N136" s="218" t="s">
        <v>43</v>
      </c>
      <c r="O136" s="82"/>
      <c r="P136" s="219">
        <f>O136*H136</f>
        <v>0</v>
      </c>
      <c r="Q136" s="219">
        <v>0</v>
      </c>
      <c r="R136" s="219">
        <f>Q136*H136</f>
        <v>0</v>
      </c>
      <c r="S136" s="219">
        <v>0</v>
      </c>
      <c r="T136" s="220">
        <f>S136*H136</f>
        <v>0</v>
      </c>
      <c r="U136" s="36"/>
      <c r="V136" s="36"/>
      <c r="W136" s="36"/>
      <c r="X136" s="36"/>
      <c r="Y136" s="36"/>
      <c r="Z136" s="36"/>
      <c r="AA136" s="36"/>
      <c r="AB136" s="36"/>
      <c r="AC136" s="36"/>
      <c r="AD136" s="36"/>
      <c r="AE136" s="36"/>
      <c r="AR136" s="221" t="s">
        <v>297</v>
      </c>
      <c r="AT136" s="221" t="s">
        <v>234</v>
      </c>
      <c r="AU136" s="221" t="s">
        <v>81</v>
      </c>
      <c r="AY136" s="15" t="s">
        <v>232</v>
      </c>
      <c r="BE136" s="222">
        <f>IF(N136="základní",J136,0)</f>
        <v>0</v>
      </c>
      <c r="BF136" s="222">
        <f>IF(N136="snížená",J136,0)</f>
        <v>0</v>
      </c>
      <c r="BG136" s="222">
        <f>IF(N136="zákl. přenesená",J136,0)</f>
        <v>0</v>
      </c>
      <c r="BH136" s="222">
        <f>IF(N136="sníž. přenesená",J136,0)</f>
        <v>0</v>
      </c>
      <c r="BI136" s="222">
        <f>IF(N136="nulová",J136,0)</f>
        <v>0</v>
      </c>
      <c r="BJ136" s="15" t="s">
        <v>79</v>
      </c>
      <c r="BK136" s="222">
        <f>ROUND(I136*H136,2)</f>
        <v>0</v>
      </c>
      <c r="BL136" s="15" t="s">
        <v>297</v>
      </c>
      <c r="BM136" s="221" t="s">
        <v>2456</v>
      </c>
    </row>
    <row r="137" s="2" customFormat="1" ht="37.8" customHeight="1">
      <c r="A137" s="36"/>
      <c r="B137" s="37"/>
      <c r="C137" s="223" t="s">
        <v>1228</v>
      </c>
      <c r="D137" s="223" t="s">
        <v>302</v>
      </c>
      <c r="E137" s="224" t="s">
        <v>2457</v>
      </c>
      <c r="F137" s="225" t="s">
        <v>2458</v>
      </c>
      <c r="G137" s="226" t="s">
        <v>638</v>
      </c>
      <c r="H137" s="227">
        <v>1</v>
      </c>
      <c r="I137" s="228"/>
      <c r="J137" s="229">
        <f>ROUND(I137*H137,2)</f>
        <v>0</v>
      </c>
      <c r="K137" s="225" t="s">
        <v>19</v>
      </c>
      <c r="L137" s="230"/>
      <c r="M137" s="231" t="s">
        <v>19</v>
      </c>
      <c r="N137" s="232" t="s">
        <v>43</v>
      </c>
      <c r="O137" s="82"/>
      <c r="P137" s="219">
        <f>O137*H137</f>
        <v>0</v>
      </c>
      <c r="Q137" s="219">
        <v>0</v>
      </c>
      <c r="R137" s="219">
        <f>Q137*H137</f>
        <v>0</v>
      </c>
      <c r="S137" s="219">
        <v>0</v>
      </c>
      <c r="T137" s="220">
        <f>S137*H137</f>
        <v>0</v>
      </c>
      <c r="U137" s="36"/>
      <c r="V137" s="36"/>
      <c r="W137" s="36"/>
      <c r="X137" s="36"/>
      <c r="Y137" s="36"/>
      <c r="Z137" s="36"/>
      <c r="AA137" s="36"/>
      <c r="AB137" s="36"/>
      <c r="AC137" s="36"/>
      <c r="AD137" s="36"/>
      <c r="AE137" s="36"/>
      <c r="AR137" s="221" t="s">
        <v>364</v>
      </c>
      <c r="AT137" s="221" t="s">
        <v>302</v>
      </c>
      <c r="AU137" s="221" t="s">
        <v>81</v>
      </c>
      <c r="AY137" s="15" t="s">
        <v>232</v>
      </c>
      <c r="BE137" s="222">
        <f>IF(N137="základní",J137,0)</f>
        <v>0</v>
      </c>
      <c r="BF137" s="222">
        <f>IF(N137="snížená",J137,0)</f>
        <v>0</v>
      </c>
      <c r="BG137" s="222">
        <f>IF(N137="zákl. přenesená",J137,0)</f>
        <v>0</v>
      </c>
      <c r="BH137" s="222">
        <f>IF(N137="sníž. přenesená",J137,0)</f>
        <v>0</v>
      </c>
      <c r="BI137" s="222">
        <f>IF(N137="nulová",J137,0)</f>
        <v>0</v>
      </c>
      <c r="BJ137" s="15" t="s">
        <v>79</v>
      </c>
      <c r="BK137" s="222">
        <f>ROUND(I137*H137,2)</f>
        <v>0</v>
      </c>
      <c r="BL137" s="15" t="s">
        <v>297</v>
      </c>
      <c r="BM137" s="221" t="s">
        <v>2459</v>
      </c>
    </row>
    <row r="138" s="2" customFormat="1" ht="37.8" customHeight="1">
      <c r="A138" s="36"/>
      <c r="B138" s="37"/>
      <c r="C138" s="210" t="s">
        <v>1232</v>
      </c>
      <c r="D138" s="210" t="s">
        <v>234</v>
      </c>
      <c r="E138" s="211" t="s">
        <v>2460</v>
      </c>
      <c r="F138" s="212" t="s">
        <v>1541</v>
      </c>
      <c r="G138" s="213" t="s">
        <v>638</v>
      </c>
      <c r="H138" s="214">
        <v>1</v>
      </c>
      <c r="I138" s="215"/>
      <c r="J138" s="216">
        <f>ROUND(I138*H138,2)</f>
        <v>0</v>
      </c>
      <c r="K138" s="212" t="s">
        <v>19</v>
      </c>
      <c r="L138" s="42"/>
      <c r="M138" s="217" t="s">
        <v>19</v>
      </c>
      <c r="N138" s="218" t="s">
        <v>43</v>
      </c>
      <c r="O138" s="82"/>
      <c r="P138" s="219">
        <f>O138*H138</f>
        <v>0</v>
      </c>
      <c r="Q138" s="219">
        <v>0</v>
      </c>
      <c r="R138" s="219">
        <f>Q138*H138</f>
        <v>0</v>
      </c>
      <c r="S138" s="219">
        <v>0</v>
      </c>
      <c r="T138" s="220">
        <f>S138*H138</f>
        <v>0</v>
      </c>
      <c r="U138" s="36"/>
      <c r="V138" s="36"/>
      <c r="W138" s="36"/>
      <c r="X138" s="36"/>
      <c r="Y138" s="36"/>
      <c r="Z138" s="36"/>
      <c r="AA138" s="36"/>
      <c r="AB138" s="36"/>
      <c r="AC138" s="36"/>
      <c r="AD138" s="36"/>
      <c r="AE138" s="36"/>
      <c r="AR138" s="221" t="s">
        <v>297</v>
      </c>
      <c r="AT138" s="221" t="s">
        <v>234</v>
      </c>
      <c r="AU138" s="221" t="s">
        <v>81</v>
      </c>
      <c r="AY138" s="15" t="s">
        <v>232</v>
      </c>
      <c r="BE138" s="222">
        <f>IF(N138="základní",J138,0)</f>
        <v>0</v>
      </c>
      <c r="BF138" s="222">
        <f>IF(N138="snížená",J138,0)</f>
        <v>0</v>
      </c>
      <c r="BG138" s="222">
        <f>IF(N138="zákl. přenesená",J138,0)</f>
        <v>0</v>
      </c>
      <c r="BH138" s="222">
        <f>IF(N138="sníž. přenesená",J138,0)</f>
        <v>0</v>
      </c>
      <c r="BI138" s="222">
        <f>IF(N138="nulová",J138,0)</f>
        <v>0</v>
      </c>
      <c r="BJ138" s="15" t="s">
        <v>79</v>
      </c>
      <c r="BK138" s="222">
        <f>ROUND(I138*H138,2)</f>
        <v>0</v>
      </c>
      <c r="BL138" s="15" t="s">
        <v>297</v>
      </c>
      <c r="BM138" s="221" t="s">
        <v>2461</v>
      </c>
    </row>
    <row r="139" s="2" customFormat="1" ht="14.4" customHeight="1">
      <c r="A139" s="36"/>
      <c r="B139" s="37"/>
      <c r="C139" s="210" t="s">
        <v>1236</v>
      </c>
      <c r="D139" s="210" t="s">
        <v>234</v>
      </c>
      <c r="E139" s="211" t="s">
        <v>2462</v>
      </c>
      <c r="F139" s="212" t="s">
        <v>1544</v>
      </c>
      <c r="G139" s="213" t="s">
        <v>638</v>
      </c>
      <c r="H139" s="214">
        <v>1</v>
      </c>
      <c r="I139" s="215"/>
      <c r="J139" s="216">
        <f>ROUND(I139*H139,2)</f>
        <v>0</v>
      </c>
      <c r="K139" s="212" t="s">
        <v>19</v>
      </c>
      <c r="L139" s="42"/>
      <c r="M139" s="217" t="s">
        <v>19</v>
      </c>
      <c r="N139" s="218" t="s">
        <v>43</v>
      </c>
      <c r="O139" s="82"/>
      <c r="P139" s="219">
        <f>O139*H139</f>
        <v>0</v>
      </c>
      <c r="Q139" s="219">
        <v>0</v>
      </c>
      <c r="R139" s="219">
        <f>Q139*H139</f>
        <v>0</v>
      </c>
      <c r="S139" s="219">
        <v>0</v>
      </c>
      <c r="T139" s="220">
        <f>S139*H139</f>
        <v>0</v>
      </c>
      <c r="U139" s="36"/>
      <c r="V139" s="36"/>
      <c r="W139" s="36"/>
      <c r="X139" s="36"/>
      <c r="Y139" s="36"/>
      <c r="Z139" s="36"/>
      <c r="AA139" s="36"/>
      <c r="AB139" s="36"/>
      <c r="AC139" s="36"/>
      <c r="AD139" s="36"/>
      <c r="AE139" s="36"/>
      <c r="AR139" s="221" t="s">
        <v>297</v>
      </c>
      <c r="AT139" s="221" t="s">
        <v>234</v>
      </c>
      <c r="AU139" s="221" t="s">
        <v>81</v>
      </c>
      <c r="AY139" s="15" t="s">
        <v>232</v>
      </c>
      <c r="BE139" s="222">
        <f>IF(N139="základní",J139,0)</f>
        <v>0</v>
      </c>
      <c r="BF139" s="222">
        <f>IF(N139="snížená",J139,0)</f>
        <v>0</v>
      </c>
      <c r="BG139" s="222">
        <f>IF(N139="zákl. přenesená",J139,0)</f>
        <v>0</v>
      </c>
      <c r="BH139" s="222">
        <f>IF(N139="sníž. přenesená",J139,0)</f>
        <v>0</v>
      </c>
      <c r="BI139" s="222">
        <f>IF(N139="nulová",J139,0)</f>
        <v>0</v>
      </c>
      <c r="BJ139" s="15" t="s">
        <v>79</v>
      </c>
      <c r="BK139" s="222">
        <f>ROUND(I139*H139,2)</f>
        <v>0</v>
      </c>
      <c r="BL139" s="15" t="s">
        <v>297</v>
      </c>
      <c r="BM139" s="221" t="s">
        <v>2463</v>
      </c>
    </row>
    <row r="140" s="2" customFormat="1" ht="14.4" customHeight="1">
      <c r="A140" s="36"/>
      <c r="B140" s="37"/>
      <c r="C140" s="210" t="s">
        <v>1240</v>
      </c>
      <c r="D140" s="210" t="s">
        <v>234</v>
      </c>
      <c r="E140" s="211" t="s">
        <v>2464</v>
      </c>
      <c r="F140" s="212" t="s">
        <v>1547</v>
      </c>
      <c r="G140" s="213" t="s">
        <v>638</v>
      </c>
      <c r="H140" s="214">
        <v>1</v>
      </c>
      <c r="I140" s="215"/>
      <c r="J140" s="216">
        <f>ROUND(I140*H140,2)</f>
        <v>0</v>
      </c>
      <c r="K140" s="212" t="s">
        <v>19</v>
      </c>
      <c r="L140" s="42"/>
      <c r="M140" s="217" t="s">
        <v>19</v>
      </c>
      <c r="N140" s="218" t="s">
        <v>43</v>
      </c>
      <c r="O140" s="82"/>
      <c r="P140" s="219">
        <f>O140*H140</f>
        <v>0</v>
      </c>
      <c r="Q140" s="219">
        <v>0</v>
      </c>
      <c r="R140" s="219">
        <f>Q140*H140</f>
        <v>0</v>
      </c>
      <c r="S140" s="219">
        <v>0</v>
      </c>
      <c r="T140" s="220">
        <f>S140*H140</f>
        <v>0</v>
      </c>
      <c r="U140" s="36"/>
      <c r="V140" s="36"/>
      <c r="W140" s="36"/>
      <c r="X140" s="36"/>
      <c r="Y140" s="36"/>
      <c r="Z140" s="36"/>
      <c r="AA140" s="36"/>
      <c r="AB140" s="36"/>
      <c r="AC140" s="36"/>
      <c r="AD140" s="36"/>
      <c r="AE140" s="36"/>
      <c r="AR140" s="221" t="s">
        <v>297</v>
      </c>
      <c r="AT140" s="221" t="s">
        <v>234</v>
      </c>
      <c r="AU140" s="221" t="s">
        <v>81</v>
      </c>
      <c r="AY140" s="15" t="s">
        <v>232</v>
      </c>
      <c r="BE140" s="222">
        <f>IF(N140="základní",J140,0)</f>
        <v>0</v>
      </c>
      <c r="BF140" s="222">
        <f>IF(N140="snížená",J140,0)</f>
        <v>0</v>
      </c>
      <c r="BG140" s="222">
        <f>IF(N140="zákl. přenesená",J140,0)</f>
        <v>0</v>
      </c>
      <c r="BH140" s="222">
        <f>IF(N140="sníž. přenesená",J140,0)</f>
        <v>0</v>
      </c>
      <c r="BI140" s="222">
        <f>IF(N140="nulová",J140,0)</f>
        <v>0</v>
      </c>
      <c r="BJ140" s="15" t="s">
        <v>79</v>
      </c>
      <c r="BK140" s="222">
        <f>ROUND(I140*H140,2)</f>
        <v>0</v>
      </c>
      <c r="BL140" s="15" t="s">
        <v>297</v>
      </c>
      <c r="BM140" s="221" t="s">
        <v>2465</v>
      </c>
    </row>
    <row r="141" s="12" customFormat="1" ht="22.8" customHeight="1">
      <c r="A141" s="12"/>
      <c r="B141" s="194"/>
      <c r="C141" s="195"/>
      <c r="D141" s="196" t="s">
        <v>71</v>
      </c>
      <c r="E141" s="208" t="s">
        <v>2466</v>
      </c>
      <c r="F141" s="208" t="s">
        <v>2467</v>
      </c>
      <c r="G141" s="195"/>
      <c r="H141" s="195"/>
      <c r="I141" s="198"/>
      <c r="J141" s="209">
        <f>BK141</f>
        <v>0</v>
      </c>
      <c r="K141" s="195"/>
      <c r="L141" s="200"/>
      <c r="M141" s="201"/>
      <c r="N141" s="202"/>
      <c r="O141" s="202"/>
      <c r="P141" s="203">
        <f>SUM(P142:P181)</f>
        <v>0</v>
      </c>
      <c r="Q141" s="202"/>
      <c r="R141" s="203">
        <f>SUM(R142:R181)</f>
        <v>0</v>
      </c>
      <c r="S141" s="202"/>
      <c r="T141" s="204">
        <f>SUM(T142:T181)</f>
        <v>0</v>
      </c>
      <c r="U141" s="12"/>
      <c r="V141" s="12"/>
      <c r="W141" s="12"/>
      <c r="X141" s="12"/>
      <c r="Y141" s="12"/>
      <c r="Z141" s="12"/>
      <c r="AA141" s="12"/>
      <c r="AB141" s="12"/>
      <c r="AC141" s="12"/>
      <c r="AD141" s="12"/>
      <c r="AE141" s="12"/>
      <c r="AR141" s="205" t="s">
        <v>81</v>
      </c>
      <c r="AT141" s="206" t="s">
        <v>71</v>
      </c>
      <c r="AU141" s="206" t="s">
        <v>79</v>
      </c>
      <c r="AY141" s="205" t="s">
        <v>232</v>
      </c>
      <c r="BK141" s="207">
        <f>SUM(BK142:BK181)</f>
        <v>0</v>
      </c>
    </row>
    <row r="142" s="2" customFormat="1" ht="14.4" customHeight="1">
      <c r="A142" s="36"/>
      <c r="B142" s="37"/>
      <c r="C142" s="210" t="s">
        <v>1244</v>
      </c>
      <c r="D142" s="210" t="s">
        <v>234</v>
      </c>
      <c r="E142" s="211" t="s">
        <v>2468</v>
      </c>
      <c r="F142" s="212" t="s">
        <v>2469</v>
      </c>
      <c r="G142" s="213" t="s">
        <v>638</v>
      </c>
      <c r="H142" s="214">
        <v>1</v>
      </c>
      <c r="I142" s="215"/>
      <c r="J142" s="216">
        <f>ROUND(I142*H142,2)</f>
        <v>0</v>
      </c>
      <c r="K142" s="212" t="s">
        <v>19</v>
      </c>
      <c r="L142" s="42"/>
      <c r="M142" s="217" t="s">
        <v>19</v>
      </c>
      <c r="N142" s="218" t="s">
        <v>43</v>
      </c>
      <c r="O142" s="82"/>
      <c r="P142" s="219">
        <f>O142*H142</f>
        <v>0</v>
      </c>
      <c r="Q142" s="219">
        <v>0</v>
      </c>
      <c r="R142" s="219">
        <f>Q142*H142</f>
        <v>0</v>
      </c>
      <c r="S142" s="219">
        <v>0</v>
      </c>
      <c r="T142" s="220">
        <f>S142*H142</f>
        <v>0</v>
      </c>
      <c r="U142" s="36"/>
      <c r="V142" s="36"/>
      <c r="W142" s="36"/>
      <c r="X142" s="36"/>
      <c r="Y142" s="36"/>
      <c r="Z142" s="36"/>
      <c r="AA142" s="36"/>
      <c r="AB142" s="36"/>
      <c r="AC142" s="36"/>
      <c r="AD142" s="36"/>
      <c r="AE142" s="36"/>
      <c r="AR142" s="221" t="s">
        <v>297</v>
      </c>
      <c r="AT142" s="221" t="s">
        <v>234</v>
      </c>
      <c r="AU142" s="221" t="s">
        <v>81</v>
      </c>
      <c r="AY142" s="15" t="s">
        <v>232</v>
      </c>
      <c r="BE142" s="222">
        <f>IF(N142="základní",J142,0)</f>
        <v>0</v>
      </c>
      <c r="BF142" s="222">
        <f>IF(N142="snížená",J142,0)</f>
        <v>0</v>
      </c>
      <c r="BG142" s="222">
        <f>IF(N142="zákl. přenesená",J142,0)</f>
        <v>0</v>
      </c>
      <c r="BH142" s="222">
        <f>IF(N142="sníž. přenesená",J142,0)</f>
        <v>0</v>
      </c>
      <c r="BI142" s="222">
        <f>IF(N142="nulová",J142,0)</f>
        <v>0</v>
      </c>
      <c r="BJ142" s="15" t="s">
        <v>79</v>
      </c>
      <c r="BK142" s="222">
        <f>ROUND(I142*H142,2)</f>
        <v>0</v>
      </c>
      <c r="BL142" s="15" t="s">
        <v>297</v>
      </c>
      <c r="BM142" s="221" t="s">
        <v>2470</v>
      </c>
    </row>
    <row r="143" s="2" customFormat="1" ht="37.8" customHeight="1">
      <c r="A143" s="36"/>
      <c r="B143" s="37"/>
      <c r="C143" s="223" t="s">
        <v>1248</v>
      </c>
      <c r="D143" s="223" t="s">
        <v>302</v>
      </c>
      <c r="E143" s="224" t="s">
        <v>2471</v>
      </c>
      <c r="F143" s="225" t="s">
        <v>2472</v>
      </c>
      <c r="G143" s="226" t="s">
        <v>638</v>
      </c>
      <c r="H143" s="227">
        <v>1</v>
      </c>
      <c r="I143" s="228"/>
      <c r="J143" s="229">
        <f>ROUND(I143*H143,2)</f>
        <v>0</v>
      </c>
      <c r="K143" s="225" t="s">
        <v>19</v>
      </c>
      <c r="L143" s="230"/>
      <c r="M143" s="231" t="s">
        <v>19</v>
      </c>
      <c r="N143" s="232" t="s">
        <v>43</v>
      </c>
      <c r="O143" s="82"/>
      <c r="P143" s="219">
        <f>O143*H143</f>
        <v>0</v>
      </c>
      <c r="Q143" s="219">
        <v>0</v>
      </c>
      <c r="R143" s="219">
        <f>Q143*H143</f>
        <v>0</v>
      </c>
      <c r="S143" s="219">
        <v>0</v>
      </c>
      <c r="T143" s="220">
        <f>S143*H143</f>
        <v>0</v>
      </c>
      <c r="U143" s="36"/>
      <c r="V143" s="36"/>
      <c r="W143" s="36"/>
      <c r="X143" s="36"/>
      <c r="Y143" s="36"/>
      <c r="Z143" s="36"/>
      <c r="AA143" s="36"/>
      <c r="AB143" s="36"/>
      <c r="AC143" s="36"/>
      <c r="AD143" s="36"/>
      <c r="AE143" s="36"/>
      <c r="AR143" s="221" t="s">
        <v>364</v>
      </c>
      <c r="AT143" s="221" t="s">
        <v>302</v>
      </c>
      <c r="AU143" s="221" t="s">
        <v>81</v>
      </c>
      <c r="AY143" s="15" t="s">
        <v>232</v>
      </c>
      <c r="BE143" s="222">
        <f>IF(N143="základní",J143,0)</f>
        <v>0</v>
      </c>
      <c r="BF143" s="222">
        <f>IF(N143="snížená",J143,0)</f>
        <v>0</v>
      </c>
      <c r="BG143" s="222">
        <f>IF(N143="zákl. přenesená",J143,0)</f>
        <v>0</v>
      </c>
      <c r="BH143" s="222">
        <f>IF(N143="sníž. přenesená",J143,0)</f>
        <v>0</v>
      </c>
      <c r="BI143" s="222">
        <f>IF(N143="nulová",J143,0)</f>
        <v>0</v>
      </c>
      <c r="BJ143" s="15" t="s">
        <v>79</v>
      </c>
      <c r="BK143" s="222">
        <f>ROUND(I143*H143,2)</f>
        <v>0</v>
      </c>
      <c r="BL143" s="15" t="s">
        <v>297</v>
      </c>
      <c r="BM143" s="221" t="s">
        <v>2473</v>
      </c>
    </row>
    <row r="144" s="2" customFormat="1" ht="14.4" customHeight="1">
      <c r="A144" s="36"/>
      <c r="B144" s="37"/>
      <c r="C144" s="210" t="s">
        <v>1252</v>
      </c>
      <c r="D144" s="210" t="s">
        <v>234</v>
      </c>
      <c r="E144" s="211" t="s">
        <v>2474</v>
      </c>
      <c r="F144" s="212" t="s">
        <v>2475</v>
      </c>
      <c r="G144" s="213" t="s">
        <v>638</v>
      </c>
      <c r="H144" s="214">
        <v>1</v>
      </c>
      <c r="I144" s="215"/>
      <c r="J144" s="216">
        <f>ROUND(I144*H144,2)</f>
        <v>0</v>
      </c>
      <c r="K144" s="212" t="s">
        <v>19</v>
      </c>
      <c r="L144" s="42"/>
      <c r="M144" s="217" t="s">
        <v>19</v>
      </c>
      <c r="N144" s="218" t="s">
        <v>43</v>
      </c>
      <c r="O144" s="82"/>
      <c r="P144" s="219">
        <f>O144*H144</f>
        <v>0</v>
      </c>
      <c r="Q144" s="219">
        <v>0</v>
      </c>
      <c r="R144" s="219">
        <f>Q144*H144</f>
        <v>0</v>
      </c>
      <c r="S144" s="219">
        <v>0</v>
      </c>
      <c r="T144" s="220">
        <f>S144*H144</f>
        <v>0</v>
      </c>
      <c r="U144" s="36"/>
      <c r="V144" s="36"/>
      <c r="W144" s="36"/>
      <c r="X144" s="36"/>
      <c r="Y144" s="36"/>
      <c r="Z144" s="36"/>
      <c r="AA144" s="36"/>
      <c r="AB144" s="36"/>
      <c r="AC144" s="36"/>
      <c r="AD144" s="36"/>
      <c r="AE144" s="36"/>
      <c r="AR144" s="221" t="s">
        <v>297</v>
      </c>
      <c r="AT144" s="221" t="s">
        <v>234</v>
      </c>
      <c r="AU144" s="221" t="s">
        <v>81</v>
      </c>
      <c r="AY144" s="15" t="s">
        <v>232</v>
      </c>
      <c r="BE144" s="222">
        <f>IF(N144="základní",J144,0)</f>
        <v>0</v>
      </c>
      <c r="BF144" s="222">
        <f>IF(N144="snížená",J144,0)</f>
        <v>0</v>
      </c>
      <c r="BG144" s="222">
        <f>IF(N144="zákl. přenesená",J144,0)</f>
        <v>0</v>
      </c>
      <c r="BH144" s="222">
        <f>IF(N144="sníž. přenesená",J144,0)</f>
        <v>0</v>
      </c>
      <c r="BI144" s="222">
        <f>IF(N144="nulová",J144,0)</f>
        <v>0</v>
      </c>
      <c r="BJ144" s="15" t="s">
        <v>79</v>
      </c>
      <c r="BK144" s="222">
        <f>ROUND(I144*H144,2)</f>
        <v>0</v>
      </c>
      <c r="BL144" s="15" t="s">
        <v>297</v>
      </c>
      <c r="BM144" s="221" t="s">
        <v>2476</v>
      </c>
    </row>
    <row r="145" s="2" customFormat="1" ht="14.4" customHeight="1">
      <c r="A145" s="36"/>
      <c r="B145" s="37"/>
      <c r="C145" s="223" t="s">
        <v>1256</v>
      </c>
      <c r="D145" s="223" t="s">
        <v>302</v>
      </c>
      <c r="E145" s="224" t="s">
        <v>2477</v>
      </c>
      <c r="F145" s="225" t="s">
        <v>2478</v>
      </c>
      <c r="G145" s="226" t="s">
        <v>638</v>
      </c>
      <c r="H145" s="227">
        <v>1</v>
      </c>
      <c r="I145" s="228"/>
      <c r="J145" s="229">
        <f>ROUND(I145*H145,2)</f>
        <v>0</v>
      </c>
      <c r="K145" s="225" t="s">
        <v>19</v>
      </c>
      <c r="L145" s="230"/>
      <c r="M145" s="231" t="s">
        <v>19</v>
      </c>
      <c r="N145" s="232" t="s">
        <v>43</v>
      </c>
      <c r="O145" s="82"/>
      <c r="P145" s="219">
        <f>O145*H145</f>
        <v>0</v>
      </c>
      <c r="Q145" s="219">
        <v>0</v>
      </c>
      <c r="R145" s="219">
        <f>Q145*H145</f>
        <v>0</v>
      </c>
      <c r="S145" s="219">
        <v>0</v>
      </c>
      <c r="T145" s="220">
        <f>S145*H145</f>
        <v>0</v>
      </c>
      <c r="U145" s="36"/>
      <c r="V145" s="36"/>
      <c r="W145" s="36"/>
      <c r="X145" s="36"/>
      <c r="Y145" s="36"/>
      <c r="Z145" s="36"/>
      <c r="AA145" s="36"/>
      <c r="AB145" s="36"/>
      <c r="AC145" s="36"/>
      <c r="AD145" s="36"/>
      <c r="AE145" s="36"/>
      <c r="AR145" s="221" t="s">
        <v>364</v>
      </c>
      <c r="AT145" s="221" t="s">
        <v>302</v>
      </c>
      <c r="AU145" s="221" t="s">
        <v>81</v>
      </c>
      <c r="AY145" s="15" t="s">
        <v>232</v>
      </c>
      <c r="BE145" s="222">
        <f>IF(N145="základní",J145,0)</f>
        <v>0</v>
      </c>
      <c r="BF145" s="222">
        <f>IF(N145="snížená",J145,0)</f>
        <v>0</v>
      </c>
      <c r="BG145" s="222">
        <f>IF(N145="zákl. přenesená",J145,0)</f>
        <v>0</v>
      </c>
      <c r="BH145" s="222">
        <f>IF(N145="sníž. přenesená",J145,0)</f>
        <v>0</v>
      </c>
      <c r="BI145" s="222">
        <f>IF(N145="nulová",J145,0)</f>
        <v>0</v>
      </c>
      <c r="BJ145" s="15" t="s">
        <v>79</v>
      </c>
      <c r="BK145" s="222">
        <f>ROUND(I145*H145,2)</f>
        <v>0</v>
      </c>
      <c r="BL145" s="15" t="s">
        <v>297</v>
      </c>
      <c r="BM145" s="221" t="s">
        <v>2479</v>
      </c>
    </row>
    <row r="146" s="2" customFormat="1" ht="14.4" customHeight="1">
      <c r="A146" s="36"/>
      <c r="B146" s="37"/>
      <c r="C146" s="210" t="s">
        <v>1260</v>
      </c>
      <c r="D146" s="210" t="s">
        <v>234</v>
      </c>
      <c r="E146" s="211" t="s">
        <v>2480</v>
      </c>
      <c r="F146" s="212" t="s">
        <v>2481</v>
      </c>
      <c r="G146" s="213" t="s">
        <v>638</v>
      </c>
      <c r="H146" s="214">
        <v>1</v>
      </c>
      <c r="I146" s="215"/>
      <c r="J146" s="216">
        <f>ROUND(I146*H146,2)</f>
        <v>0</v>
      </c>
      <c r="K146" s="212" t="s">
        <v>19</v>
      </c>
      <c r="L146" s="42"/>
      <c r="M146" s="217" t="s">
        <v>19</v>
      </c>
      <c r="N146" s="218" t="s">
        <v>43</v>
      </c>
      <c r="O146" s="82"/>
      <c r="P146" s="219">
        <f>O146*H146</f>
        <v>0</v>
      </c>
      <c r="Q146" s="219">
        <v>0</v>
      </c>
      <c r="R146" s="219">
        <f>Q146*H146</f>
        <v>0</v>
      </c>
      <c r="S146" s="219">
        <v>0</v>
      </c>
      <c r="T146" s="220">
        <f>S146*H146</f>
        <v>0</v>
      </c>
      <c r="U146" s="36"/>
      <c r="V146" s="36"/>
      <c r="W146" s="36"/>
      <c r="X146" s="36"/>
      <c r="Y146" s="36"/>
      <c r="Z146" s="36"/>
      <c r="AA146" s="36"/>
      <c r="AB146" s="36"/>
      <c r="AC146" s="36"/>
      <c r="AD146" s="36"/>
      <c r="AE146" s="36"/>
      <c r="AR146" s="221" t="s">
        <v>297</v>
      </c>
      <c r="AT146" s="221" t="s">
        <v>234</v>
      </c>
      <c r="AU146" s="221" t="s">
        <v>81</v>
      </c>
      <c r="AY146" s="15" t="s">
        <v>232</v>
      </c>
      <c r="BE146" s="222">
        <f>IF(N146="základní",J146,0)</f>
        <v>0</v>
      </c>
      <c r="BF146" s="222">
        <f>IF(N146="snížená",J146,0)</f>
        <v>0</v>
      </c>
      <c r="BG146" s="222">
        <f>IF(N146="zákl. přenesená",J146,0)</f>
        <v>0</v>
      </c>
      <c r="BH146" s="222">
        <f>IF(N146="sníž. přenesená",J146,0)</f>
        <v>0</v>
      </c>
      <c r="BI146" s="222">
        <f>IF(N146="nulová",J146,0)</f>
        <v>0</v>
      </c>
      <c r="BJ146" s="15" t="s">
        <v>79</v>
      </c>
      <c r="BK146" s="222">
        <f>ROUND(I146*H146,2)</f>
        <v>0</v>
      </c>
      <c r="BL146" s="15" t="s">
        <v>297</v>
      </c>
      <c r="BM146" s="221" t="s">
        <v>2482</v>
      </c>
    </row>
    <row r="147" s="2" customFormat="1" ht="14.4" customHeight="1">
      <c r="A147" s="36"/>
      <c r="B147" s="37"/>
      <c r="C147" s="223" t="s">
        <v>1264</v>
      </c>
      <c r="D147" s="223" t="s">
        <v>302</v>
      </c>
      <c r="E147" s="224" t="s">
        <v>2483</v>
      </c>
      <c r="F147" s="225" t="s">
        <v>2484</v>
      </c>
      <c r="G147" s="226" t="s">
        <v>638</v>
      </c>
      <c r="H147" s="227">
        <v>1</v>
      </c>
      <c r="I147" s="228"/>
      <c r="J147" s="229">
        <f>ROUND(I147*H147,2)</f>
        <v>0</v>
      </c>
      <c r="K147" s="225" t="s">
        <v>19</v>
      </c>
      <c r="L147" s="230"/>
      <c r="M147" s="231" t="s">
        <v>19</v>
      </c>
      <c r="N147" s="232" t="s">
        <v>43</v>
      </c>
      <c r="O147" s="82"/>
      <c r="P147" s="219">
        <f>O147*H147</f>
        <v>0</v>
      </c>
      <c r="Q147" s="219">
        <v>0</v>
      </c>
      <c r="R147" s="219">
        <f>Q147*H147</f>
        <v>0</v>
      </c>
      <c r="S147" s="219">
        <v>0</v>
      </c>
      <c r="T147" s="220">
        <f>S147*H147</f>
        <v>0</v>
      </c>
      <c r="U147" s="36"/>
      <c r="V147" s="36"/>
      <c r="W147" s="36"/>
      <c r="X147" s="36"/>
      <c r="Y147" s="36"/>
      <c r="Z147" s="36"/>
      <c r="AA147" s="36"/>
      <c r="AB147" s="36"/>
      <c r="AC147" s="36"/>
      <c r="AD147" s="36"/>
      <c r="AE147" s="36"/>
      <c r="AR147" s="221" t="s">
        <v>364</v>
      </c>
      <c r="AT147" s="221" t="s">
        <v>302</v>
      </c>
      <c r="AU147" s="221" t="s">
        <v>81</v>
      </c>
      <c r="AY147" s="15" t="s">
        <v>232</v>
      </c>
      <c r="BE147" s="222">
        <f>IF(N147="základní",J147,0)</f>
        <v>0</v>
      </c>
      <c r="BF147" s="222">
        <f>IF(N147="snížená",J147,0)</f>
        <v>0</v>
      </c>
      <c r="BG147" s="222">
        <f>IF(N147="zákl. přenesená",J147,0)</f>
        <v>0</v>
      </c>
      <c r="BH147" s="222">
        <f>IF(N147="sníž. přenesená",J147,0)</f>
        <v>0</v>
      </c>
      <c r="BI147" s="222">
        <f>IF(N147="nulová",J147,0)</f>
        <v>0</v>
      </c>
      <c r="BJ147" s="15" t="s">
        <v>79</v>
      </c>
      <c r="BK147" s="222">
        <f>ROUND(I147*H147,2)</f>
        <v>0</v>
      </c>
      <c r="BL147" s="15" t="s">
        <v>297</v>
      </c>
      <c r="BM147" s="221" t="s">
        <v>2485</v>
      </c>
    </row>
    <row r="148" s="2" customFormat="1" ht="14.4" customHeight="1">
      <c r="A148" s="36"/>
      <c r="B148" s="37"/>
      <c r="C148" s="210" t="s">
        <v>726</v>
      </c>
      <c r="D148" s="210" t="s">
        <v>234</v>
      </c>
      <c r="E148" s="211" t="s">
        <v>2486</v>
      </c>
      <c r="F148" s="212" t="s">
        <v>2487</v>
      </c>
      <c r="G148" s="213" t="s">
        <v>638</v>
      </c>
      <c r="H148" s="214">
        <v>1</v>
      </c>
      <c r="I148" s="215"/>
      <c r="J148" s="216">
        <f>ROUND(I148*H148,2)</f>
        <v>0</v>
      </c>
      <c r="K148" s="212" t="s">
        <v>19</v>
      </c>
      <c r="L148" s="42"/>
      <c r="M148" s="217" t="s">
        <v>19</v>
      </c>
      <c r="N148" s="218" t="s">
        <v>43</v>
      </c>
      <c r="O148" s="82"/>
      <c r="P148" s="219">
        <f>O148*H148</f>
        <v>0</v>
      </c>
      <c r="Q148" s="219">
        <v>0</v>
      </c>
      <c r="R148" s="219">
        <f>Q148*H148</f>
        <v>0</v>
      </c>
      <c r="S148" s="219">
        <v>0</v>
      </c>
      <c r="T148" s="220">
        <f>S148*H148</f>
        <v>0</v>
      </c>
      <c r="U148" s="36"/>
      <c r="V148" s="36"/>
      <c r="W148" s="36"/>
      <c r="X148" s="36"/>
      <c r="Y148" s="36"/>
      <c r="Z148" s="36"/>
      <c r="AA148" s="36"/>
      <c r="AB148" s="36"/>
      <c r="AC148" s="36"/>
      <c r="AD148" s="36"/>
      <c r="AE148" s="36"/>
      <c r="AR148" s="221" t="s">
        <v>297</v>
      </c>
      <c r="AT148" s="221" t="s">
        <v>234</v>
      </c>
      <c r="AU148" s="221" t="s">
        <v>81</v>
      </c>
      <c r="AY148" s="15" t="s">
        <v>232</v>
      </c>
      <c r="BE148" s="222">
        <f>IF(N148="základní",J148,0)</f>
        <v>0</v>
      </c>
      <c r="BF148" s="222">
        <f>IF(N148="snížená",J148,0)</f>
        <v>0</v>
      </c>
      <c r="BG148" s="222">
        <f>IF(N148="zákl. přenesená",J148,0)</f>
        <v>0</v>
      </c>
      <c r="BH148" s="222">
        <f>IF(N148="sníž. přenesená",J148,0)</f>
        <v>0</v>
      </c>
      <c r="BI148" s="222">
        <f>IF(N148="nulová",J148,0)</f>
        <v>0</v>
      </c>
      <c r="BJ148" s="15" t="s">
        <v>79</v>
      </c>
      <c r="BK148" s="222">
        <f>ROUND(I148*H148,2)</f>
        <v>0</v>
      </c>
      <c r="BL148" s="15" t="s">
        <v>297</v>
      </c>
      <c r="BM148" s="221" t="s">
        <v>2488</v>
      </c>
    </row>
    <row r="149" s="2" customFormat="1" ht="14.4" customHeight="1">
      <c r="A149" s="36"/>
      <c r="B149" s="37"/>
      <c r="C149" s="223" t="s">
        <v>585</v>
      </c>
      <c r="D149" s="223" t="s">
        <v>302</v>
      </c>
      <c r="E149" s="224" t="s">
        <v>2489</v>
      </c>
      <c r="F149" s="225" t="s">
        <v>2490</v>
      </c>
      <c r="G149" s="226" t="s">
        <v>638</v>
      </c>
      <c r="H149" s="227">
        <v>1</v>
      </c>
      <c r="I149" s="228"/>
      <c r="J149" s="229">
        <f>ROUND(I149*H149,2)</f>
        <v>0</v>
      </c>
      <c r="K149" s="225" t="s">
        <v>19</v>
      </c>
      <c r="L149" s="230"/>
      <c r="M149" s="231" t="s">
        <v>19</v>
      </c>
      <c r="N149" s="232" t="s">
        <v>43</v>
      </c>
      <c r="O149" s="82"/>
      <c r="P149" s="219">
        <f>O149*H149</f>
        <v>0</v>
      </c>
      <c r="Q149" s="219">
        <v>0</v>
      </c>
      <c r="R149" s="219">
        <f>Q149*H149</f>
        <v>0</v>
      </c>
      <c r="S149" s="219">
        <v>0</v>
      </c>
      <c r="T149" s="220">
        <f>S149*H149</f>
        <v>0</v>
      </c>
      <c r="U149" s="36"/>
      <c r="V149" s="36"/>
      <c r="W149" s="36"/>
      <c r="X149" s="36"/>
      <c r="Y149" s="36"/>
      <c r="Z149" s="36"/>
      <c r="AA149" s="36"/>
      <c r="AB149" s="36"/>
      <c r="AC149" s="36"/>
      <c r="AD149" s="36"/>
      <c r="AE149" s="36"/>
      <c r="AR149" s="221" t="s">
        <v>364</v>
      </c>
      <c r="AT149" s="221" t="s">
        <v>302</v>
      </c>
      <c r="AU149" s="221" t="s">
        <v>81</v>
      </c>
      <c r="AY149" s="15" t="s">
        <v>232</v>
      </c>
      <c r="BE149" s="222">
        <f>IF(N149="základní",J149,0)</f>
        <v>0</v>
      </c>
      <c r="BF149" s="222">
        <f>IF(N149="snížená",J149,0)</f>
        <v>0</v>
      </c>
      <c r="BG149" s="222">
        <f>IF(N149="zákl. přenesená",J149,0)</f>
        <v>0</v>
      </c>
      <c r="BH149" s="222">
        <f>IF(N149="sníž. přenesená",J149,0)</f>
        <v>0</v>
      </c>
      <c r="BI149" s="222">
        <f>IF(N149="nulová",J149,0)</f>
        <v>0</v>
      </c>
      <c r="BJ149" s="15" t="s">
        <v>79</v>
      </c>
      <c r="BK149" s="222">
        <f>ROUND(I149*H149,2)</f>
        <v>0</v>
      </c>
      <c r="BL149" s="15" t="s">
        <v>297</v>
      </c>
      <c r="BM149" s="221" t="s">
        <v>2491</v>
      </c>
    </row>
    <row r="150" s="2" customFormat="1" ht="14.4" customHeight="1">
      <c r="A150" s="36"/>
      <c r="B150" s="37"/>
      <c r="C150" s="210" t="s">
        <v>658</v>
      </c>
      <c r="D150" s="210" t="s">
        <v>234</v>
      </c>
      <c r="E150" s="211" t="s">
        <v>2492</v>
      </c>
      <c r="F150" s="212" t="s">
        <v>2493</v>
      </c>
      <c r="G150" s="213" t="s">
        <v>638</v>
      </c>
      <c r="H150" s="214">
        <v>1</v>
      </c>
      <c r="I150" s="215"/>
      <c r="J150" s="216">
        <f>ROUND(I150*H150,2)</f>
        <v>0</v>
      </c>
      <c r="K150" s="212" t="s">
        <v>19</v>
      </c>
      <c r="L150" s="42"/>
      <c r="M150" s="217" t="s">
        <v>19</v>
      </c>
      <c r="N150" s="218" t="s">
        <v>43</v>
      </c>
      <c r="O150" s="82"/>
      <c r="P150" s="219">
        <f>O150*H150</f>
        <v>0</v>
      </c>
      <c r="Q150" s="219">
        <v>0</v>
      </c>
      <c r="R150" s="219">
        <f>Q150*H150</f>
        <v>0</v>
      </c>
      <c r="S150" s="219">
        <v>0</v>
      </c>
      <c r="T150" s="220">
        <f>S150*H150</f>
        <v>0</v>
      </c>
      <c r="U150" s="36"/>
      <c r="V150" s="36"/>
      <c r="W150" s="36"/>
      <c r="X150" s="36"/>
      <c r="Y150" s="36"/>
      <c r="Z150" s="36"/>
      <c r="AA150" s="36"/>
      <c r="AB150" s="36"/>
      <c r="AC150" s="36"/>
      <c r="AD150" s="36"/>
      <c r="AE150" s="36"/>
      <c r="AR150" s="221" t="s">
        <v>297</v>
      </c>
      <c r="AT150" s="221" t="s">
        <v>234</v>
      </c>
      <c r="AU150" s="221" t="s">
        <v>81</v>
      </c>
      <c r="AY150" s="15" t="s">
        <v>232</v>
      </c>
      <c r="BE150" s="222">
        <f>IF(N150="základní",J150,0)</f>
        <v>0</v>
      </c>
      <c r="BF150" s="222">
        <f>IF(N150="snížená",J150,0)</f>
        <v>0</v>
      </c>
      <c r="BG150" s="222">
        <f>IF(N150="zákl. přenesená",J150,0)</f>
        <v>0</v>
      </c>
      <c r="BH150" s="222">
        <f>IF(N150="sníž. přenesená",J150,0)</f>
        <v>0</v>
      </c>
      <c r="BI150" s="222">
        <f>IF(N150="nulová",J150,0)</f>
        <v>0</v>
      </c>
      <c r="BJ150" s="15" t="s">
        <v>79</v>
      </c>
      <c r="BK150" s="222">
        <f>ROUND(I150*H150,2)</f>
        <v>0</v>
      </c>
      <c r="BL150" s="15" t="s">
        <v>297</v>
      </c>
      <c r="BM150" s="221" t="s">
        <v>2494</v>
      </c>
    </row>
    <row r="151" s="2" customFormat="1" ht="14.4" customHeight="1">
      <c r="A151" s="36"/>
      <c r="B151" s="37"/>
      <c r="C151" s="223" t="s">
        <v>2495</v>
      </c>
      <c r="D151" s="223" t="s">
        <v>302</v>
      </c>
      <c r="E151" s="224" t="s">
        <v>2496</v>
      </c>
      <c r="F151" s="225" t="s">
        <v>2497</v>
      </c>
      <c r="G151" s="226" t="s">
        <v>638</v>
      </c>
      <c r="H151" s="227">
        <v>1</v>
      </c>
      <c r="I151" s="228"/>
      <c r="J151" s="229">
        <f>ROUND(I151*H151,2)</f>
        <v>0</v>
      </c>
      <c r="K151" s="225" t="s">
        <v>19</v>
      </c>
      <c r="L151" s="230"/>
      <c r="M151" s="231" t="s">
        <v>19</v>
      </c>
      <c r="N151" s="232" t="s">
        <v>43</v>
      </c>
      <c r="O151" s="82"/>
      <c r="P151" s="219">
        <f>O151*H151</f>
        <v>0</v>
      </c>
      <c r="Q151" s="219">
        <v>0</v>
      </c>
      <c r="R151" s="219">
        <f>Q151*H151</f>
        <v>0</v>
      </c>
      <c r="S151" s="219">
        <v>0</v>
      </c>
      <c r="T151" s="220">
        <f>S151*H151</f>
        <v>0</v>
      </c>
      <c r="U151" s="36"/>
      <c r="V151" s="36"/>
      <c r="W151" s="36"/>
      <c r="X151" s="36"/>
      <c r="Y151" s="36"/>
      <c r="Z151" s="36"/>
      <c r="AA151" s="36"/>
      <c r="AB151" s="36"/>
      <c r="AC151" s="36"/>
      <c r="AD151" s="36"/>
      <c r="AE151" s="36"/>
      <c r="AR151" s="221" t="s">
        <v>364</v>
      </c>
      <c r="AT151" s="221" t="s">
        <v>302</v>
      </c>
      <c r="AU151" s="221" t="s">
        <v>81</v>
      </c>
      <c r="AY151" s="15" t="s">
        <v>232</v>
      </c>
      <c r="BE151" s="222">
        <f>IF(N151="základní",J151,0)</f>
        <v>0</v>
      </c>
      <c r="BF151" s="222">
        <f>IF(N151="snížená",J151,0)</f>
        <v>0</v>
      </c>
      <c r="BG151" s="222">
        <f>IF(N151="zákl. přenesená",J151,0)</f>
        <v>0</v>
      </c>
      <c r="BH151" s="222">
        <f>IF(N151="sníž. přenesená",J151,0)</f>
        <v>0</v>
      </c>
      <c r="BI151" s="222">
        <f>IF(N151="nulová",J151,0)</f>
        <v>0</v>
      </c>
      <c r="BJ151" s="15" t="s">
        <v>79</v>
      </c>
      <c r="BK151" s="222">
        <f>ROUND(I151*H151,2)</f>
        <v>0</v>
      </c>
      <c r="BL151" s="15" t="s">
        <v>297</v>
      </c>
      <c r="BM151" s="221" t="s">
        <v>2498</v>
      </c>
    </row>
    <row r="152" s="2" customFormat="1" ht="14.4" customHeight="1">
      <c r="A152" s="36"/>
      <c r="B152" s="37"/>
      <c r="C152" s="210" t="s">
        <v>2499</v>
      </c>
      <c r="D152" s="210" t="s">
        <v>234</v>
      </c>
      <c r="E152" s="211" t="s">
        <v>2500</v>
      </c>
      <c r="F152" s="212" t="s">
        <v>2501</v>
      </c>
      <c r="G152" s="213" t="s">
        <v>638</v>
      </c>
      <c r="H152" s="214">
        <v>1</v>
      </c>
      <c r="I152" s="215"/>
      <c r="J152" s="216">
        <f>ROUND(I152*H152,2)</f>
        <v>0</v>
      </c>
      <c r="K152" s="212" t="s">
        <v>19</v>
      </c>
      <c r="L152" s="42"/>
      <c r="M152" s="217" t="s">
        <v>19</v>
      </c>
      <c r="N152" s="218" t="s">
        <v>43</v>
      </c>
      <c r="O152" s="82"/>
      <c r="P152" s="219">
        <f>O152*H152</f>
        <v>0</v>
      </c>
      <c r="Q152" s="219">
        <v>0</v>
      </c>
      <c r="R152" s="219">
        <f>Q152*H152</f>
        <v>0</v>
      </c>
      <c r="S152" s="219">
        <v>0</v>
      </c>
      <c r="T152" s="220">
        <f>S152*H152</f>
        <v>0</v>
      </c>
      <c r="U152" s="36"/>
      <c r="V152" s="36"/>
      <c r="W152" s="36"/>
      <c r="X152" s="36"/>
      <c r="Y152" s="36"/>
      <c r="Z152" s="36"/>
      <c r="AA152" s="36"/>
      <c r="AB152" s="36"/>
      <c r="AC152" s="36"/>
      <c r="AD152" s="36"/>
      <c r="AE152" s="36"/>
      <c r="AR152" s="221" t="s">
        <v>297</v>
      </c>
      <c r="AT152" s="221" t="s">
        <v>234</v>
      </c>
      <c r="AU152" s="221" t="s">
        <v>81</v>
      </c>
      <c r="AY152" s="15" t="s">
        <v>232</v>
      </c>
      <c r="BE152" s="222">
        <f>IF(N152="základní",J152,0)</f>
        <v>0</v>
      </c>
      <c r="BF152" s="222">
        <f>IF(N152="snížená",J152,0)</f>
        <v>0</v>
      </c>
      <c r="BG152" s="222">
        <f>IF(N152="zákl. přenesená",J152,0)</f>
        <v>0</v>
      </c>
      <c r="BH152" s="222">
        <f>IF(N152="sníž. přenesená",J152,0)</f>
        <v>0</v>
      </c>
      <c r="BI152" s="222">
        <f>IF(N152="nulová",J152,0)</f>
        <v>0</v>
      </c>
      <c r="BJ152" s="15" t="s">
        <v>79</v>
      </c>
      <c r="BK152" s="222">
        <f>ROUND(I152*H152,2)</f>
        <v>0</v>
      </c>
      <c r="BL152" s="15" t="s">
        <v>297</v>
      </c>
      <c r="BM152" s="221" t="s">
        <v>2502</v>
      </c>
    </row>
    <row r="153" s="2" customFormat="1" ht="14.4" customHeight="1">
      <c r="A153" s="36"/>
      <c r="B153" s="37"/>
      <c r="C153" s="223" t="s">
        <v>2503</v>
      </c>
      <c r="D153" s="223" t="s">
        <v>302</v>
      </c>
      <c r="E153" s="224" t="s">
        <v>2504</v>
      </c>
      <c r="F153" s="225" t="s">
        <v>2505</v>
      </c>
      <c r="G153" s="226" t="s">
        <v>638</v>
      </c>
      <c r="H153" s="227">
        <v>1</v>
      </c>
      <c r="I153" s="228"/>
      <c r="J153" s="229">
        <f>ROUND(I153*H153,2)</f>
        <v>0</v>
      </c>
      <c r="K153" s="225" t="s">
        <v>19</v>
      </c>
      <c r="L153" s="230"/>
      <c r="M153" s="231" t="s">
        <v>19</v>
      </c>
      <c r="N153" s="232" t="s">
        <v>43</v>
      </c>
      <c r="O153" s="82"/>
      <c r="P153" s="219">
        <f>O153*H153</f>
        <v>0</v>
      </c>
      <c r="Q153" s="219">
        <v>0</v>
      </c>
      <c r="R153" s="219">
        <f>Q153*H153</f>
        <v>0</v>
      </c>
      <c r="S153" s="219">
        <v>0</v>
      </c>
      <c r="T153" s="220">
        <f>S153*H153</f>
        <v>0</v>
      </c>
      <c r="U153" s="36"/>
      <c r="V153" s="36"/>
      <c r="W153" s="36"/>
      <c r="X153" s="36"/>
      <c r="Y153" s="36"/>
      <c r="Z153" s="36"/>
      <c r="AA153" s="36"/>
      <c r="AB153" s="36"/>
      <c r="AC153" s="36"/>
      <c r="AD153" s="36"/>
      <c r="AE153" s="36"/>
      <c r="AR153" s="221" t="s">
        <v>364</v>
      </c>
      <c r="AT153" s="221" t="s">
        <v>302</v>
      </c>
      <c r="AU153" s="221" t="s">
        <v>81</v>
      </c>
      <c r="AY153" s="15" t="s">
        <v>232</v>
      </c>
      <c r="BE153" s="222">
        <f>IF(N153="základní",J153,0)</f>
        <v>0</v>
      </c>
      <c r="BF153" s="222">
        <f>IF(N153="snížená",J153,0)</f>
        <v>0</v>
      </c>
      <c r="BG153" s="222">
        <f>IF(N153="zákl. přenesená",J153,0)</f>
        <v>0</v>
      </c>
      <c r="BH153" s="222">
        <f>IF(N153="sníž. přenesená",J153,0)</f>
        <v>0</v>
      </c>
      <c r="BI153" s="222">
        <f>IF(N153="nulová",J153,0)</f>
        <v>0</v>
      </c>
      <c r="BJ153" s="15" t="s">
        <v>79</v>
      </c>
      <c r="BK153" s="222">
        <f>ROUND(I153*H153,2)</f>
        <v>0</v>
      </c>
      <c r="BL153" s="15" t="s">
        <v>297</v>
      </c>
      <c r="BM153" s="221" t="s">
        <v>2506</v>
      </c>
    </row>
    <row r="154" s="2" customFormat="1" ht="14.4" customHeight="1">
      <c r="A154" s="36"/>
      <c r="B154" s="37"/>
      <c r="C154" s="210" t="s">
        <v>2507</v>
      </c>
      <c r="D154" s="210" t="s">
        <v>234</v>
      </c>
      <c r="E154" s="211" t="s">
        <v>2508</v>
      </c>
      <c r="F154" s="212" t="s">
        <v>2509</v>
      </c>
      <c r="G154" s="213" t="s">
        <v>638</v>
      </c>
      <c r="H154" s="214">
        <v>1</v>
      </c>
      <c r="I154" s="215"/>
      <c r="J154" s="216">
        <f>ROUND(I154*H154,2)</f>
        <v>0</v>
      </c>
      <c r="K154" s="212" t="s">
        <v>19</v>
      </c>
      <c r="L154" s="42"/>
      <c r="M154" s="217" t="s">
        <v>19</v>
      </c>
      <c r="N154" s="218" t="s">
        <v>43</v>
      </c>
      <c r="O154" s="82"/>
      <c r="P154" s="219">
        <f>O154*H154</f>
        <v>0</v>
      </c>
      <c r="Q154" s="219">
        <v>0</v>
      </c>
      <c r="R154" s="219">
        <f>Q154*H154</f>
        <v>0</v>
      </c>
      <c r="S154" s="219">
        <v>0</v>
      </c>
      <c r="T154" s="220">
        <f>S154*H154</f>
        <v>0</v>
      </c>
      <c r="U154" s="36"/>
      <c r="V154" s="36"/>
      <c r="W154" s="36"/>
      <c r="X154" s="36"/>
      <c r="Y154" s="36"/>
      <c r="Z154" s="36"/>
      <c r="AA154" s="36"/>
      <c r="AB154" s="36"/>
      <c r="AC154" s="36"/>
      <c r="AD154" s="36"/>
      <c r="AE154" s="36"/>
      <c r="AR154" s="221" t="s">
        <v>297</v>
      </c>
      <c r="AT154" s="221" t="s">
        <v>234</v>
      </c>
      <c r="AU154" s="221" t="s">
        <v>81</v>
      </c>
      <c r="AY154" s="15" t="s">
        <v>232</v>
      </c>
      <c r="BE154" s="222">
        <f>IF(N154="základní",J154,0)</f>
        <v>0</v>
      </c>
      <c r="BF154" s="222">
        <f>IF(N154="snížená",J154,0)</f>
        <v>0</v>
      </c>
      <c r="BG154" s="222">
        <f>IF(N154="zákl. přenesená",J154,0)</f>
        <v>0</v>
      </c>
      <c r="BH154" s="222">
        <f>IF(N154="sníž. přenesená",J154,0)</f>
        <v>0</v>
      </c>
      <c r="BI154" s="222">
        <f>IF(N154="nulová",J154,0)</f>
        <v>0</v>
      </c>
      <c r="BJ154" s="15" t="s">
        <v>79</v>
      </c>
      <c r="BK154" s="222">
        <f>ROUND(I154*H154,2)</f>
        <v>0</v>
      </c>
      <c r="BL154" s="15" t="s">
        <v>297</v>
      </c>
      <c r="BM154" s="221" t="s">
        <v>2510</v>
      </c>
    </row>
    <row r="155" s="2" customFormat="1" ht="24.15" customHeight="1">
      <c r="A155" s="36"/>
      <c r="B155" s="37"/>
      <c r="C155" s="223" t="s">
        <v>2511</v>
      </c>
      <c r="D155" s="223" t="s">
        <v>302</v>
      </c>
      <c r="E155" s="224" t="s">
        <v>2512</v>
      </c>
      <c r="F155" s="225" t="s">
        <v>2513</v>
      </c>
      <c r="G155" s="226" t="s">
        <v>638</v>
      </c>
      <c r="H155" s="227">
        <v>1</v>
      </c>
      <c r="I155" s="228"/>
      <c r="J155" s="229">
        <f>ROUND(I155*H155,2)</f>
        <v>0</v>
      </c>
      <c r="K155" s="225" t="s">
        <v>19</v>
      </c>
      <c r="L155" s="230"/>
      <c r="M155" s="231" t="s">
        <v>19</v>
      </c>
      <c r="N155" s="232" t="s">
        <v>43</v>
      </c>
      <c r="O155" s="82"/>
      <c r="P155" s="219">
        <f>O155*H155</f>
        <v>0</v>
      </c>
      <c r="Q155" s="219">
        <v>0</v>
      </c>
      <c r="R155" s="219">
        <f>Q155*H155</f>
        <v>0</v>
      </c>
      <c r="S155" s="219">
        <v>0</v>
      </c>
      <c r="T155" s="220">
        <f>S155*H155</f>
        <v>0</v>
      </c>
      <c r="U155" s="36"/>
      <c r="V155" s="36"/>
      <c r="W155" s="36"/>
      <c r="X155" s="36"/>
      <c r="Y155" s="36"/>
      <c r="Z155" s="36"/>
      <c r="AA155" s="36"/>
      <c r="AB155" s="36"/>
      <c r="AC155" s="36"/>
      <c r="AD155" s="36"/>
      <c r="AE155" s="36"/>
      <c r="AR155" s="221" t="s">
        <v>364</v>
      </c>
      <c r="AT155" s="221" t="s">
        <v>302</v>
      </c>
      <c r="AU155" s="221" t="s">
        <v>81</v>
      </c>
      <c r="AY155" s="15" t="s">
        <v>232</v>
      </c>
      <c r="BE155" s="222">
        <f>IF(N155="základní",J155,0)</f>
        <v>0</v>
      </c>
      <c r="BF155" s="222">
        <f>IF(N155="snížená",J155,0)</f>
        <v>0</v>
      </c>
      <c r="BG155" s="222">
        <f>IF(N155="zákl. přenesená",J155,0)</f>
        <v>0</v>
      </c>
      <c r="BH155" s="222">
        <f>IF(N155="sníž. přenesená",J155,0)</f>
        <v>0</v>
      </c>
      <c r="BI155" s="222">
        <f>IF(N155="nulová",J155,0)</f>
        <v>0</v>
      </c>
      <c r="BJ155" s="15" t="s">
        <v>79</v>
      </c>
      <c r="BK155" s="222">
        <f>ROUND(I155*H155,2)</f>
        <v>0</v>
      </c>
      <c r="BL155" s="15" t="s">
        <v>297</v>
      </c>
      <c r="BM155" s="221" t="s">
        <v>2514</v>
      </c>
    </row>
    <row r="156" s="2" customFormat="1" ht="14.4" customHeight="1">
      <c r="A156" s="36"/>
      <c r="B156" s="37"/>
      <c r="C156" s="210" t="s">
        <v>2515</v>
      </c>
      <c r="D156" s="210" t="s">
        <v>234</v>
      </c>
      <c r="E156" s="211" t="s">
        <v>2516</v>
      </c>
      <c r="F156" s="212" t="s">
        <v>2517</v>
      </c>
      <c r="G156" s="213" t="s">
        <v>638</v>
      </c>
      <c r="H156" s="214">
        <v>6</v>
      </c>
      <c r="I156" s="215"/>
      <c r="J156" s="216">
        <f>ROUND(I156*H156,2)</f>
        <v>0</v>
      </c>
      <c r="K156" s="212" t="s">
        <v>19</v>
      </c>
      <c r="L156" s="42"/>
      <c r="M156" s="217" t="s">
        <v>19</v>
      </c>
      <c r="N156" s="218" t="s">
        <v>43</v>
      </c>
      <c r="O156" s="82"/>
      <c r="P156" s="219">
        <f>O156*H156</f>
        <v>0</v>
      </c>
      <c r="Q156" s="219">
        <v>0</v>
      </c>
      <c r="R156" s="219">
        <f>Q156*H156</f>
        <v>0</v>
      </c>
      <c r="S156" s="219">
        <v>0</v>
      </c>
      <c r="T156" s="220">
        <f>S156*H156</f>
        <v>0</v>
      </c>
      <c r="U156" s="36"/>
      <c r="V156" s="36"/>
      <c r="W156" s="36"/>
      <c r="X156" s="36"/>
      <c r="Y156" s="36"/>
      <c r="Z156" s="36"/>
      <c r="AA156" s="36"/>
      <c r="AB156" s="36"/>
      <c r="AC156" s="36"/>
      <c r="AD156" s="36"/>
      <c r="AE156" s="36"/>
      <c r="AR156" s="221" t="s">
        <v>297</v>
      </c>
      <c r="AT156" s="221" t="s">
        <v>234</v>
      </c>
      <c r="AU156" s="221" t="s">
        <v>81</v>
      </c>
      <c r="AY156" s="15" t="s">
        <v>232</v>
      </c>
      <c r="BE156" s="222">
        <f>IF(N156="základní",J156,0)</f>
        <v>0</v>
      </c>
      <c r="BF156" s="222">
        <f>IF(N156="snížená",J156,0)</f>
        <v>0</v>
      </c>
      <c r="BG156" s="222">
        <f>IF(N156="zákl. přenesená",J156,0)</f>
        <v>0</v>
      </c>
      <c r="BH156" s="222">
        <f>IF(N156="sníž. přenesená",J156,0)</f>
        <v>0</v>
      </c>
      <c r="BI156" s="222">
        <f>IF(N156="nulová",J156,0)</f>
        <v>0</v>
      </c>
      <c r="BJ156" s="15" t="s">
        <v>79</v>
      </c>
      <c r="BK156" s="222">
        <f>ROUND(I156*H156,2)</f>
        <v>0</v>
      </c>
      <c r="BL156" s="15" t="s">
        <v>297</v>
      </c>
      <c r="BM156" s="221" t="s">
        <v>2518</v>
      </c>
    </row>
    <row r="157" s="2" customFormat="1" ht="24.15" customHeight="1">
      <c r="A157" s="36"/>
      <c r="B157" s="37"/>
      <c r="C157" s="223" t="s">
        <v>2519</v>
      </c>
      <c r="D157" s="223" t="s">
        <v>302</v>
      </c>
      <c r="E157" s="224" t="s">
        <v>2520</v>
      </c>
      <c r="F157" s="225" t="s">
        <v>2521</v>
      </c>
      <c r="G157" s="226" t="s">
        <v>638</v>
      </c>
      <c r="H157" s="227">
        <v>6</v>
      </c>
      <c r="I157" s="228"/>
      <c r="J157" s="229">
        <f>ROUND(I157*H157,2)</f>
        <v>0</v>
      </c>
      <c r="K157" s="225" t="s">
        <v>19</v>
      </c>
      <c r="L157" s="230"/>
      <c r="M157" s="231" t="s">
        <v>19</v>
      </c>
      <c r="N157" s="232" t="s">
        <v>43</v>
      </c>
      <c r="O157" s="82"/>
      <c r="P157" s="219">
        <f>O157*H157</f>
        <v>0</v>
      </c>
      <c r="Q157" s="219">
        <v>0</v>
      </c>
      <c r="R157" s="219">
        <f>Q157*H157</f>
        <v>0</v>
      </c>
      <c r="S157" s="219">
        <v>0</v>
      </c>
      <c r="T157" s="220">
        <f>S157*H157</f>
        <v>0</v>
      </c>
      <c r="U157" s="36"/>
      <c r="V157" s="36"/>
      <c r="W157" s="36"/>
      <c r="X157" s="36"/>
      <c r="Y157" s="36"/>
      <c r="Z157" s="36"/>
      <c r="AA157" s="36"/>
      <c r="AB157" s="36"/>
      <c r="AC157" s="36"/>
      <c r="AD157" s="36"/>
      <c r="AE157" s="36"/>
      <c r="AR157" s="221" t="s">
        <v>364</v>
      </c>
      <c r="AT157" s="221" t="s">
        <v>302</v>
      </c>
      <c r="AU157" s="221" t="s">
        <v>81</v>
      </c>
      <c r="AY157" s="15" t="s">
        <v>232</v>
      </c>
      <c r="BE157" s="222">
        <f>IF(N157="základní",J157,0)</f>
        <v>0</v>
      </c>
      <c r="BF157" s="222">
        <f>IF(N157="snížená",J157,0)</f>
        <v>0</v>
      </c>
      <c r="BG157" s="222">
        <f>IF(N157="zákl. přenesená",J157,0)</f>
        <v>0</v>
      </c>
      <c r="BH157" s="222">
        <f>IF(N157="sníž. přenesená",J157,0)</f>
        <v>0</v>
      </c>
      <c r="BI157" s="222">
        <f>IF(N157="nulová",J157,0)</f>
        <v>0</v>
      </c>
      <c r="BJ157" s="15" t="s">
        <v>79</v>
      </c>
      <c r="BK157" s="222">
        <f>ROUND(I157*H157,2)</f>
        <v>0</v>
      </c>
      <c r="BL157" s="15" t="s">
        <v>297</v>
      </c>
      <c r="BM157" s="221" t="s">
        <v>2522</v>
      </c>
    </row>
    <row r="158" s="2" customFormat="1" ht="14.4" customHeight="1">
      <c r="A158" s="36"/>
      <c r="B158" s="37"/>
      <c r="C158" s="210" t="s">
        <v>2523</v>
      </c>
      <c r="D158" s="210" t="s">
        <v>234</v>
      </c>
      <c r="E158" s="211" t="s">
        <v>2524</v>
      </c>
      <c r="F158" s="212" t="s">
        <v>2525</v>
      </c>
      <c r="G158" s="213" t="s">
        <v>638</v>
      </c>
      <c r="H158" s="214">
        <v>11</v>
      </c>
      <c r="I158" s="215"/>
      <c r="J158" s="216">
        <f>ROUND(I158*H158,2)</f>
        <v>0</v>
      </c>
      <c r="K158" s="212" t="s">
        <v>19</v>
      </c>
      <c r="L158" s="42"/>
      <c r="M158" s="217" t="s">
        <v>19</v>
      </c>
      <c r="N158" s="218" t="s">
        <v>43</v>
      </c>
      <c r="O158" s="82"/>
      <c r="P158" s="219">
        <f>O158*H158</f>
        <v>0</v>
      </c>
      <c r="Q158" s="219">
        <v>0</v>
      </c>
      <c r="R158" s="219">
        <f>Q158*H158</f>
        <v>0</v>
      </c>
      <c r="S158" s="219">
        <v>0</v>
      </c>
      <c r="T158" s="220">
        <f>S158*H158</f>
        <v>0</v>
      </c>
      <c r="U158" s="36"/>
      <c r="V158" s="36"/>
      <c r="W158" s="36"/>
      <c r="X158" s="36"/>
      <c r="Y158" s="36"/>
      <c r="Z158" s="36"/>
      <c r="AA158" s="36"/>
      <c r="AB158" s="36"/>
      <c r="AC158" s="36"/>
      <c r="AD158" s="36"/>
      <c r="AE158" s="36"/>
      <c r="AR158" s="221" t="s">
        <v>297</v>
      </c>
      <c r="AT158" s="221" t="s">
        <v>234</v>
      </c>
      <c r="AU158" s="221" t="s">
        <v>81</v>
      </c>
      <c r="AY158" s="15" t="s">
        <v>232</v>
      </c>
      <c r="BE158" s="222">
        <f>IF(N158="základní",J158,0)</f>
        <v>0</v>
      </c>
      <c r="BF158" s="222">
        <f>IF(N158="snížená",J158,0)</f>
        <v>0</v>
      </c>
      <c r="BG158" s="222">
        <f>IF(N158="zákl. přenesená",J158,0)</f>
        <v>0</v>
      </c>
      <c r="BH158" s="222">
        <f>IF(N158="sníž. přenesená",J158,0)</f>
        <v>0</v>
      </c>
      <c r="BI158" s="222">
        <f>IF(N158="nulová",J158,0)</f>
        <v>0</v>
      </c>
      <c r="BJ158" s="15" t="s">
        <v>79</v>
      </c>
      <c r="BK158" s="222">
        <f>ROUND(I158*H158,2)</f>
        <v>0</v>
      </c>
      <c r="BL158" s="15" t="s">
        <v>297</v>
      </c>
      <c r="BM158" s="221" t="s">
        <v>2526</v>
      </c>
    </row>
    <row r="159" s="2" customFormat="1" ht="24.15" customHeight="1">
      <c r="A159" s="36"/>
      <c r="B159" s="37"/>
      <c r="C159" s="223" t="s">
        <v>2527</v>
      </c>
      <c r="D159" s="223" t="s">
        <v>302</v>
      </c>
      <c r="E159" s="224" t="s">
        <v>2528</v>
      </c>
      <c r="F159" s="225" t="s">
        <v>2529</v>
      </c>
      <c r="G159" s="226" t="s">
        <v>638</v>
      </c>
      <c r="H159" s="227">
        <v>5</v>
      </c>
      <c r="I159" s="228"/>
      <c r="J159" s="229">
        <f>ROUND(I159*H159,2)</f>
        <v>0</v>
      </c>
      <c r="K159" s="225" t="s">
        <v>19</v>
      </c>
      <c r="L159" s="230"/>
      <c r="M159" s="231" t="s">
        <v>19</v>
      </c>
      <c r="N159" s="232" t="s">
        <v>43</v>
      </c>
      <c r="O159" s="82"/>
      <c r="P159" s="219">
        <f>O159*H159</f>
        <v>0</v>
      </c>
      <c r="Q159" s="219">
        <v>0</v>
      </c>
      <c r="R159" s="219">
        <f>Q159*H159</f>
        <v>0</v>
      </c>
      <c r="S159" s="219">
        <v>0</v>
      </c>
      <c r="T159" s="220">
        <f>S159*H159</f>
        <v>0</v>
      </c>
      <c r="U159" s="36"/>
      <c r="V159" s="36"/>
      <c r="W159" s="36"/>
      <c r="X159" s="36"/>
      <c r="Y159" s="36"/>
      <c r="Z159" s="36"/>
      <c r="AA159" s="36"/>
      <c r="AB159" s="36"/>
      <c r="AC159" s="36"/>
      <c r="AD159" s="36"/>
      <c r="AE159" s="36"/>
      <c r="AR159" s="221" t="s">
        <v>364</v>
      </c>
      <c r="AT159" s="221" t="s">
        <v>302</v>
      </c>
      <c r="AU159" s="221" t="s">
        <v>81</v>
      </c>
      <c r="AY159" s="15" t="s">
        <v>232</v>
      </c>
      <c r="BE159" s="222">
        <f>IF(N159="základní",J159,0)</f>
        <v>0</v>
      </c>
      <c r="BF159" s="222">
        <f>IF(N159="snížená",J159,0)</f>
        <v>0</v>
      </c>
      <c r="BG159" s="222">
        <f>IF(N159="zákl. přenesená",J159,0)</f>
        <v>0</v>
      </c>
      <c r="BH159" s="222">
        <f>IF(N159="sníž. přenesená",J159,0)</f>
        <v>0</v>
      </c>
      <c r="BI159" s="222">
        <f>IF(N159="nulová",J159,0)</f>
        <v>0</v>
      </c>
      <c r="BJ159" s="15" t="s">
        <v>79</v>
      </c>
      <c r="BK159" s="222">
        <f>ROUND(I159*H159,2)</f>
        <v>0</v>
      </c>
      <c r="BL159" s="15" t="s">
        <v>297</v>
      </c>
      <c r="BM159" s="221" t="s">
        <v>2530</v>
      </c>
    </row>
    <row r="160" s="2" customFormat="1" ht="14.4" customHeight="1">
      <c r="A160" s="36"/>
      <c r="B160" s="37"/>
      <c r="C160" s="223" t="s">
        <v>2531</v>
      </c>
      <c r="D160" s="223" t="s">
        <v>302</v>
      </c>
      <c r="E160" s="224" t="s">
        <v>2532</v>
      </c>
      <c r="F160" s="225" t="s">
        <v>2533</v>
      </c>
      <c r="G160" s="226" t="s">
        <v>638</v>
      </c>
      <c r="H160" s="227">
        <v>6</v>
      </c>
      <c r="I160" s="228"/>
      <c r="J160" s="229">
        <f>ROUND(I160*H160,2)</f>
        <v>0</v>
      </c>
      <c r="K160" s="225" t="s">
        <v>19</v>
      </c>
      <c r="L160" s="230"/>
      <c r="M160" s="231" t="s">
        <v>19</v>
      </c>
      <c r="N160" s="232" t="s">
        <v>43</v>
      </c>
      <c r="O160" s="82"/>
      <c r="P160" s="219">
        <f>O160*H160</f>
        <v>0</v>
      </c>
      <c r="Q160" s="219">
        <v>0</v>
      </c>
      <c r="R160" s="219">
        <f>Q160*H160</f>
        <v>0</v>
      </c>
      <c r="S160" s="219">
        <v>0</v>
      </c>
      <c r="T160" s="220">
        <f>S160*H160</f>
        <v>0</v>
      </c>
      <c r="U160" s="36"/>
      <c r="V160" s="36"/>
      <c r="W160" s="36"/>
      <c r="X160" s="36"/>
      <c r="Y160" s="36"/>
      <c r="Z160" s="36"/>
      <c r="AA160" s="36"/>
      <c r="AB160" s="36"/>
      <c r="AC160" s="36"/>
      <c r="AD160" s="36"/>
      <c r="AE160" s="36"/>
      <c r="AR160" s="221" t="s">
        <v>364</v>
      </c>
      <c r="AT160" s="221" t="s">
        <v>302</v>
      </c>
      <c r="AU160" s="221" t="s">
        <v>81</v>
      </c>
      <c r="AY160" s="15" t="s">
        <v>232</v>
      </c>
      <c r="BE160" s="222">
        <f>IF(N160="základní",J160,0)</f>
        <v>0</v>
      </c>
      <c r="BF160" s="222">
        <f>IF(N160="snížená",J160,0)</f>
        <v>0</v>
      </c>
      <c r="BG160" s="222">
        <f>IF(N160="zákl. přenesená",J160,0)</f>
        <v>0</v>
      </c>
      <c r="BH160" s="222">
        <f>IF(N160="sníž. přenesená",J160,0)</f>
        <v>0</v>
      </c>
      <c r="BI160" s="222">
        <f>IF(N160="nulová",J160,0)</f>
        <v>0</v>
      </c>
      <c r="BJ160" s="15" t="s">
        <v>79</v>
      </c>
      <c r="BK160" s="222">
        <f>ROUND(I160*H160,2)</f>
        <v>0</v>
      </c>
      <c r="BL160" s="15" t="s">
        <v>297</v>
      </c>
      <c r="BM160" s="221" t="s">
        <v>2534</v>
      </c>
    </row>
    <row r="161" s="2" customFormat="1" ht="14.4" customHeight="1">
      <c r="A161" s="36"/>
      <c r="B161" s="37"/>
      <c r="C161" s="223" t="s">
        <v>2535</v>
      </c>
      <c r="D161" s="223" t="s">
        <v>302</v>
      </c>
      <c r="E161" s="224" t="s">
        <v>2536</v>
      </c>
      <c r="F161" s="225" t="s">
        <v>2537</v>
      </c>
      <c r="G161" s="226" t="s">
        <v>638</v>
      </c>
      <c r="H161" s="227">
        <v>12</v>
      </c>
      <c r="I161" s="228"/>
      <c r="J161" s="229">
        <f>ROUND(I161*H161,2)</f>
        <v>0</v>
      </c>
      <c r="K161" s="225" t="s">
        <v>19</v>
      </c>
      <c r="L161" s="230"/>
      <c r="M161" s="231" t="s">
        <v>19</v>
      </c>
      <c r="N161" s="232" t="s">
        <v>43</v>
      </c>
      <c r="O161" s="82"/>
      <c r="P161" s="219">
        <f>O161*H161</f>
        <v>0</v>
      </c>
      <c r="Q161" s="219">
        <v>0</v>
      </c>
      <c r="R161" s="219">
        <f>Q161*H161</f>
        <v>0</v>
      </c>
      <c r="S161" s="219">
        <v>0</v>
      </c>
      <c r="T161" s="220">
        <f>S161*H161</f>
        <v>0</v>
      </c>
      <c r="U161" s="36"/>
      <c r="V161" s="36"/>
      <c r="W161" s="36"/>
      <c r="X161" s="36"/>
      <c r="Y161" s="36"/>
      <c r="Z161" s="36"/>
      <c r="AA161" s="36"/>
      <c r="AB161" s="36"/>
      <c r="AC161" s="36"/>
      <c r="AD161" s="36"/>
      <c r="AE161" s="36"/>
      <c r="AR161" s="221" t="s">
        <v>364</v>
      </c>
      <c r="AT161" s="221" t="s">
        <v>302</v>
      </c>
      <c r="AU161" s="221" t="s">
        <v>81</v>
      </c>
      <c r="AY161" s="15" t="s">
        <v>232</v>
      </c>
      <c r="BE161" s="222">
        <f>IF(N161="základní",J161,0)</f>
        <v>0</v>
      </c>
      <c r="BF161" s="222">
        <f>IF(N161="snížená",J161,0)</f>
        <v>0</v>
      </c>
      <c r="BG161" s="222">
        <f>IF(N161="zákl. přenesená",J161,0)</f>
        <v>0</v>
      </c>
      <c r="BH161" s="222">
        <f>IF(N161="sníž. přenesená",J161,0)</f>
        <v>0</v>
      </c>
      <c r="BI161" s="222">
        <f>IF(N161="nulová",J161,0)</f>
        <v>0</v>
      </c>
      <c r="BJ161" s="15" t="s">
        <v>79</v>
      </c>
      <c r="BK161" s="222">
        <f>ROUND(I161*H161,2)</f>
        <v>0</v>
      </c>
      <c r="BL161" s="15" t="s">
        <v>297</v>
      </c>
      <c r="BM161" s="221" t="s">
        <v>2538</v>
      </c>
    </row>
    <row r="162" s="2" customFormat="1" ht="14.4" customHeight="1">
      <c r="A162" s="36"/>
      <c r="B162" s="37"/>
      <c r="C162" s="210" t="s">
        <v>2539</v>
      </c>
      <c r="D162" s="210" t="s">
        <v>234</v>
      </c>
      <c r="E162" s="211" t="s">
        <v>2426</v>
      </c>
      <c r="F162" s="212" t="s">
        <v>2427</v>
      </c>
      <c r="G162" s="213" t="s">
        <v>542</v>
      </c>
      <c r="H162" s="214">
        <v>550</v>
      </c>
      <c r="I162" s="215"/>
      <c r="J162" s="216">
        <f>ROUND(I162*H162,2)</f>
        <v>0</v>
      </c>
      <c r="K162" s="212" t="s">
        <v>19</v>
      </c>
      <c r="L162" s="42"/>
      <c r="M162" s="217" t="s">
        <v>19</v>
      </c>
      <c r="N162" s="218" t="s">
        <v>43</v>
      </c>
      <c r="O162" s="82"/>
      <c r="P162" s="219">
        <f>O162*H162</f>
        <v>0</v>
      </c>
      <c r="Q162" s="219">
        <v>0</v>
      </c>
      <c r="R162" s="219">
        <f>Q162*H162</f>
        <v>0</v>
      </c>
      <c r="S162" s="219">
        <v>0</v>
      </c>
      <c r="T162" s="220">
        <f>S162*H162</f>
        <v>0</v>
      </c>
      <c r="U162" s="36"/>
      <c r="V162" s="36"/>
      <c r="W162" s="36"/>
      <c r="X162" s="36"/>
      <c r="Y162" s="36"/>
      <c r="Z162" s="36"/>
      <c r="AA162" s="36"/>
      <c r="AB162" s="36"/>
      <c r="AC162" s="36"/>
      <c r="AD162" s="36"/>
      <c r="AE162" s="36"/>
      <c r="AR162" s="221" t="s">
        <v>297</v>
      </c>
      <c r="AT162" s="221" t="s">
        <v>234</v>
      </c>
      <c r="AU162" s="221" t="s">
        <v>81</v>
      </c>
      <c r="AY162" s="15" t="s">
        <v>232</v>
      </c>
      <c r="BE162" s="222">
        <f>IF(N162="základní",J162,0)</f>
        <v>0</v>
      </c>
      <c r="BF162" s="222">
        <f>IF(N162="snížená",J162,0)</f>
        <v>0</v>
      </c>
      <c r="BG162" s="222">
        <f>IF(N162="zákl. přenesená",J162,0)</f>
        <v>0</v>
      </c>
      <c r="BH162" s="222">
        <f>IF(N162="sníž. přenesená",J162,0)</f>
        <v>0</v>
      </c>
      <c r="BI162" s="222">
        <f>IF(N162="nulová",J162,0)</f>
        <v>0</v>
      </c>
      <c r="BJ162" s="15" t="s">
        <v>79</v>
      </c>
      <c r="BK162" s="222">
        <f>ROUND(I162*H162,2)</f>
        <v>0</v>
      </c>
      <c r="BL162" s="15" t="s">
        <v>297</v>
      </c>
      <c r="BM162" s="221" t="s">
        <v>2540</v>
      </c>
    </row>
    <row r="163" s="2" customFormat="1" ht="14.4" customHeight="1">
      <c r="A163" s="36"/>
      <c r="B163" s="37"/>
      <c r="C163" s="223" t="s">
        <v>2541</v>
      </c>
      <c r="D163" s="223" t="s">
        <v>302</v>
      </c>
      <c r="E163" s="224" t="s">
        <v>2542</v>
      </c>
      <c r="F163" s="225" t="s">
        <v>2543</v>
      </c>
      <c r="G163" s="226" t="s">
        <v>542</v>
      </c>
      <c r="H163" s="227">
        <v>15</v>
      </c>
      <c r="I163" s="228"/>
      <c r="J163" s="229">
        <f>ROUND(I163*H163,2)</f>
        <v>0</v>
      </c>
      <c r="K163" s="225" t="s">
        <v>19</v>
      </c>
      <c r="L163" s="230"/>
      <c r="M163" s="231" t="s">
        <v>19</v>
      </c>
      <c r="N163" s="232" t="s">
        <v>43</v>
      </c>
      <c r="O163" s="82"/>
      <c r="P163" s="219">
        <f>O163*H163</f>
        <v>0</v>
      </c>
      <c r="Q163" s="219">
        <v>0</v>
      </c>
      <c r="R163" s="219">
        <f>Q163*H163</f>
        <v>0</v>
      </c>
      <c r="S163" s="219">
        <v>0</v>
      </c>
      <c r="T163" s="220">
        <f>S163*H163</f>
        <v>0</v>
      </c>
      <c r="U163" s="36"/>
      <c r="V163" s="36"/>
      <c r="W163" s="36"/>
      <c r="X163" s="36"/>
      <c r="Y163" s="36"/>
      <c r="Z163" s="36"/>
      <c r="AA163" s="36"/>
      <c r="AB163" s="36"/>
      <c r="AC163" s="36"/>
      <c r="AD163" s="36"/>
      <c r="AE163" s="36"/>
      <c r="AR163" s="221" t="s">
        <v>364</v>
      </c>
      <c r="AT163" s="221" t="s">
        <v>302</v>
      </c>
      <c r="AU163" s="221" t="s">
        <v>81</v>
      </c>
      <c r="AY163" s="15" t="s">
        <v>232</v>
      </c>
      <c r="BE163" s="222">
        <f>IF(N163="základní",J163,0)</f>
        <v>0</v>
      </c>
      <c r="BF163" s="222">
        <f>IF(N163="snížená",J163,0)</f>
        <v>0</v>
      </c>
      <c r="BG163" s="222">
        <f>IF(N163="zákl. přenesená",J163,0)</f>
        <v>0</v>
      </c>
      <c r="BH163" s="222">
        <f>IF(N163="sníž. přenesená",J163,0)</f>
        <v>0</v>
      </c>
      <c r="BI163" s="222">
        <f>IF(N163="nulová",J163,0)</f>
        <v>0</v>
      </c>
      <c r="BJ163" s="15" t="s">
        <v>79</v>
      </c>
      <c r="BK163" s="222">
        <f>ROUND(I163*H163,2)</f>
        <v>0</v>
      </c>
      <c r="BL163" s="15" t="s">
        <v>297</v>
      </c>
      <c r="BM163" s="221" t="s">
        <v>2544</v>
      </c>
    </row>
    <row r="164" s="2" customFormat="1" ht="14.4" customHeight="1">
      <c r="A164" s="36"/>
      <c r="B164" s="37"/>
      <c r="C164" s="223" t="s">
        <v>2545</v>
      </c>
      <c r="D164" s="223" t="s">
        <v>302</v>
      </c>
      <c r="E164" s="224" t="s">
        <v>2546</v>
      </c>
      <c r="F164" s="225" t="s">
        <v>2547</v>
      </c>
      <c r="G164" s="226" t="s">
        <v>542</v>
      </c>
      <c r="H164" s="227">
        <v>230</v>
      </c>
      <c r="I164" s="228"/>
      <c r="J164" s="229">
        <f>ROUND(I164*H164,2)</f>
        <v>0</v>
      </c>
      <c r="K164" s="225" t="s">
        <v>19</v>
      </c>
      <c r="L164" s="230"/>
      <c r="M164" s="231" t="s">
        <v>19</v>
      </c>
      <c r="N164" s="232" t="s">
        <v>43</v>
      </c>
      <c r="O164" s="82"/>
      <c r="P164" s="219">
        <f>O164*H164</f>
        <v>0</v>
      </c>
      <c r="Q164" s="219">
        <v>0</v>
      </c>
      <c r="R164" s="219">
        <f>Q164*H164</f>
        <v>0</v>
      </c>
      <c r="S164" s="219">
        <v>0</v>
      </c>
      <c r="T164" s="220">
        <f>S164*H164</f>
        <v>0</v>
      </c>
      <c r="U164" s="36"/>
      <c r="V164" s="36"/>
      <c r="W164" s="36"/>
      <c r="X164" s="36"/>
      <c r="Y164" s="36"/>
      <c r="Z164" s="36"/>
      <c r="AA164" s="36"/>
      <c r="AB164" s="36"/>
      <c r="AC164" s="36"/>
      <c r="AD164" s="36"/>
      <c r="AE164" s="36"/>
      <c r="AR164" s="221" t="s">
        <v>364</v>
      </c>
      <c r="AT164" s="221" t="s">
        <v>302</v>
      </c>
      <c r="AU164" s="221" t="s">
        <v>81</v>
      </c>
      <c r="AY164" s="15" t="s">
        <v>232</v>
      </c>
      <c r="BE164" s="222">
        <f>IF(N164="základní",J164,0)</f>
        <v>0</v>
      </c>
      <c r="BF164" s="222">
        <f>IF(N164="snížená",J164,0)</f>
        <v>0</v>
      </c>
      <c r="BG164" s="222">
        <f>IF(N164="zákl. přenesená",J164,0)</f>
        <v>0</v>
      </c>
      <c r="BH164" s="222">
        <f>IF(N164="sníž. přenesená",J164,0)</f>
        <v>0</v>
      </c>
      <c r="BI164" s="222">
        <f>IF(N164="nulová",J164,0)</f>
        <v>0</v>
      </c>
      <c r="BJ164" s="15" t="s">
        <v>79</v>
      </c>
      <c r="BK164" s="222">
        <f>ROUND(I164*H164,2)</f>
        <v>0</v>
      </c>
      <c r="BL164" s="15" t="s">
        <v>297</v>
      </c>
      <c r="BM164" s="221" t="s">
        <v>2548</v>
      </c>
    </row>
    <row r="165" s="2" customFormat="1" ht="14.4" customHeight="1">
      <c r="A165" s="36"/>
      <c r="B165" s="37"/>
      <c r="C165" s="223" t="s">
        <v>2549</v>
      </c>
      <c r="D165" s="223" t="s">
        <v>302</v>
      </c>
      <c r="E165" s="224" t="s">
        <v>2550</v>
      </c>
      <c r="F165" s="225" t="s">
        <v>2551</v>
      </c>
      <c r="G165" s="226" t="s">
        <v>542</v>
      </c>
      <c r="H165" s="227">
        <v>290</v>
      </c>
      <c r="I165" s="228"/>
      <c r="J165" s="229">
        <f>ROUND(I165*H165,2)</f>
        <v>0</v>
      </c>
      <c r="K165" s="225" t="s">
        <v>19</v>
      </c>
      <c r="L165" s="230"/>
      <c r="M165" s="231" t="s">
        <v>19</v>
      </c>
      <c r="N165" s="232" t="s">
        <v>43</v>
      </c>
      <c r="O165" s="82"/>
      <c r="P165" s="219">
        <f>O165*H165</f>
        <v>0</v>
      </c>
      <c r="Q165" s="219">
        <v>0</v>
      </c>
      <c r="R165" s="219">
        <f>Q165*H165</f>
        <v>0</v>
      </c>
      <c r="S165" s="219">
        <v>0</v>
      </c>
      <c r="T165" s="220">
        <f>S165*H165</f>
        <v>0</v>
      </c>
      <c r="U165" s="36"/>
      <c r="V165" s="36"/>
      <c r="W165" s="36"/>
      <c r="X165" s="36"/>
      <c r="Y165" s="36"/>
      <c r="Z165" s="36"/>
      <c r="AA165" s="36"/>
      <c r="AB165" s="36"/>
      <c r="AC165" s="36"/>
      <c r="AD165" s="36"/>
      <c r="AE165" s="36"/>
      <c r="AR165" s="221" t="s">
        <v>364</v>
      </c>
      <c r="AT165" s="221" t="s">
        <v>302</v>
      </c>
      <c r="AU165" s="221" t="s">
        <v>81</v>
      </c>
      <c r="AY165" s="15" t="s">
        <v>232</v>
      </c>
      <c r="BE165" s="222">
        <f>IF(N165="základní",J165,0)</f>
        <v>0</v>
      </c>
      <c r="BF165" s="222">
        <f>IF(N165="snížená",J165,0)</f>
        <v>0</v>
      </c>
      <c r="BG165" s="222">
        <f>IF(N165="zákl. přenesená",J165,0)</f>
        <v>0</v>
      </c>
      <c r="BH165" s="222">
        <f>IF(N165="sníž. přenesená",J165,0)</f>
        <v>0</v>
      </c>
      <c r="BI165" s="222">
        <f>IF(N165="nulová",J165,0)</f>
        <v>0</v>
      </c>
      <c r="BJ165" s="15" t="s">
        <v>79</v>
      </c>
      <c r="BK165" s="222">
        <f>ROUND(I165*H165,2)</f>
        <v>0</v>
      </c>
      <c r="BL165" s="15" t="s">
        <v>297</v>
      </c>
      <c r="BM165" s="221" t="s">
        <v>2552</v>
      </c>
    </row>
    <row r="166" s="2" customFormat="1" ht="14.4" customHeight="1">
      <c r="A166" s="36"/>
      <c r="B166" s="37"/>
      <c r="C166" s="223" t="s">
        <v>2553</v>
      </c>
      <c r="D166" s="223" t="s">
        <v>302</v>
      </c>
      <c r="E166" s="224" t="s">
        <v>2554</v>
      </c>
      <c r="F166" s="225" t="s">
        <v>2555</v>
      </c>
      <c r="G166" s="226" t="s">
        <v>542</v>
      </c>
      <c r="H166" s="227">
        <v>15</v>
      </c>
      <c r="I166" s="228"/>
      <c r="J166" s="229">
        <f>ROUND(I166*H166,2)</f>
        <v>0</v>
      </c>
      <c r="K166" s="225" t="s">
        <v>19</v>
      </c>
      <c r="L166" s="230"/>
      <c r="M166" s="231" t="s">
        <v>19</v>
      </c>
      <c r="N166" s="232" t="s">
        <v>43</v>
      </c>
      <c r="O166" s="82"/>
      <c r="P166" s="219">
        <f>O166*H166</f>
        <v>0</v>
      </c>
      <c r="Q166" s="219">
        <v>0</v>
      </c>
      <c r="R166" s="219">
        <f>Q166*H166</f>
        <v>0</v>
      </c>
      <c r="S166" s="219">
        <v>0</v>
      </c>
      <c r="T166" s="220">
        <f>S166*H166</f>
        <v>0</v>
      </c>
      <c r="U166" s="36"/>
      <c r="V166" s="36"/>
      <c r="W166" s="36"/>
      <c r="X166" s="36"/>
      <c r="Y166" s="36"/>
      <c r="Z166" s="36"/>
      <c r="AA166" s="36"/>
      <c r="AB166" s="36"/>
      <c r="AC166" s="36"/>
      <c r="AD166" s="36"/>
      <c r="AE166" s="36"/>
      <c r="AR166" s="221" t="s">
        <v>364</v>
      </c>
      <c r="AT166" s="221" t="s">
        <v>302</v>
      </c>
      <c r="AU166" s="221" t="s">
        <v>81</v>
      </c>
      <c r="AY166" s="15" t="s">
        <v>232</v>
      </c>
      <c r="BE166" s="222">
        <f>IF(N166="základní",J166,0)</f>
        <v>0</v>
      </c>
      <c r="BF166" s="222">
        <f>IF(N166="snížená",J166,0)</f>
        <v>0</v>
      </c>
      <c r="BG166" s="222">
        <f>IF(N166="zákl. přenesená",J166,0)</f>
        <v>0</v>
      </c>
      <c r="BH166" s="222">
        <f>IF(N166="sníž. přenesená",J166,0)</f>
        <v>0</v>
      </c>
      <c r="BI166" s="222">
        <f>IF(N166="nulová",J166,0)</f>
        <v>0</v>
      </c>
      <c r="BJ166" s="15" t="s">
        <v>79</v>
      </c>
      <c r="BK166" s="222">
        <f>ROUND(I166*H166,2)</f>
        <v>0</v>
      </c>
      <c r="BL166" s="15" t="s">
        <v>297</v>
      </c>
      <c r="BM166" s="221" t="s">
        <v>2556</v>
      </c>
    </row>
    <row r="167" s="2" customFormat="1" ht="14.4" customHeight="1">
      <c r="A167" s="36"/>
      <c r="B167" s="37"/>
      <c r="C167" s="210" t="s">
        <v>2557</v>
      </c>
      <c r="D167" s="210" t="s">
        <v>234</v>
      </c>
      <c r="E167" s="211" t="s">
        <v>2432</v>
      </c>
      <c r="F167" s="212" t="s">
        <v>2433</v>
      </c>
      <c r="G167" s="213" t="s">
        <v>542</v>
      </c>
      <c r="H167" s="214">
        <v>45</v>
      </c>
      <c r="I167" s="215"/>
      <c r="J167" s="216">
        <f>ROUND(I167*H167,2)</f>
        <v>0</v>
      </c>
      <c r="K167" s="212" t="s">
        <v>19</v>
      </c>
      <c r="L167" s="42"/>
      <c r="M167" s="217" t="s">
        <v>19</v>
      </c>
      <c r="N167" s="218" t="s">
        <v>43</v>
      </c>
      <c r="O167" s="82"/>
      <c r="P167" s="219">
        <f>O167*H167</f>
        <v>0</v>
      </c>
      <c r="Q167" s="219">
        <v>0</v>
      </c>
      <c r="R167" s="219">
        <f>Q167*H167</f>
        <v>0</v>
      </c>
      <c r="S167" s="219">
        <v>0</v>
      </c>
      <c r="T167" s="220">
        <f>S167*H167</f>
        <v>0</v>
      </c>
      <c r="U167" s="36"/>
      <c r="V167" s="36"/>
      <c r="W167" s="36"/>
      <c r="X167" s="36"/>
      <c r="Y167" s="36"/>
      <c r="Z167" s="36"/>
      <c r="AA167" s="36"/>
      <c r="AB167" s="36"/>
      <c r="AC167" s="36"/>
      <c r="AD167" s="36"/>
      <c r="AE167" s="36"/>
      <c r="AR167" s="221" t="s">
        <v>297</v>
      </c>
      <c r="AT167" s="221" t="s">
        <v>234</v>
      </c>
      <c r="AU167" s="221" t="s">
        <v>81</v>
      </c>
      <c r="AY167" s="15" t="s">
        <v>232</v>
      </c>
      <c r="BE167" s="222">
        <f>IF(N167="základní",J167,0)</f>
        <v>0</v>
      </c>
      <c r="BF167" s="222">
        <f>IF(N167="snížená",J167,0)</f>
        <v>0</v>
      </c>
      <c r="BG167" s="222">
        <f>IF(N167="zákl. přenesená",J167,0)</f>
        <v>0</v>
      </c>
      <c r="BH167" s="222">
        <f>IF(N167="sníž. přenesená",J167,0)</f>
        <v>0</v>
      </c>
      <c r="BI167" s="222">
        <f>IF(N167="nulová",J167,0)</f>
        <v>0</v>
      </c>
      <c r="BJ167" s="15" t="s">
        <v>79</v>
      </c>
      <c r="BK167" s="222">
        <f>ROUND(I167*H167,2)</f>
        <v>0</v>
      </c>
      <c r="BL167" s="15" t="s">
        <v>297</v>
      </c>
      <c r="BM167" s="221" t="s">
        <v>2558</v>
      </c>
    </row>
    <row r="168" s="2" customFormat="1" ht="14.4" customHeight="1">
      <c r="A168" s="36"/>
      <c r="B168" s="37"/>
      <c r="C168" s="223" t="s">
        <v>2559</v>
      </c>
      <c r="D168" s="223" t="s">
        <v>302</v>
      </c>
      <c r="E168" s="224" t="s">
        <v>2435</v>
      </c>
      <c r="F168" s="225" t="s">
        <v>2436</v>
      </c>
      <c r="G168" s="226" t="s">
        <v>542</v>
      </c>
      <c r="H168" s="227">
        <v>36</v>
      </c>
      <c r="I168" s="228"/>
      <c r="J168" s="229">
        <f>ROUND(I168*H168,2)</f>
        <v>0</v>
      </c>
      <c r="K168" s="225" t="s">
        <v>19</v>
      </c>
      <c r="L168" s="230"/>
      <c r="M168" s="231" t="s">
        <v>19</v>
      </c>
      <c r="N168" s="232" t="s">
        <v>43</v>
      </c>
      <c r="O168" s="82"/>
      <c r="P168" s="219">
        <f>O168*H168</f>
        <v>0</v>
      </c>
      <c r="Q168" s="219">
        <v>0</v>
      </c>
      <c r="R168" s="219">
        <f>Q168*H168</f>
        <v>0</v>
      </c>
      <c r="S168" s="219">
        <v>0</v>
      </c>
      <c r="T168" s="220">
        <f>S168*H168</f>
        <v>0</v>
      </c>
      <c r="U168" s="36"/>
      <c r="V168" s="36"/>
      <c r="W168" s="36"/>
      <c r="X168" s="36"/>
      <c r="Y168" s="36"/>
      <c r="Z168" s="36"/>
      <c r="AA168" s="36"/>
      <c r="AB168" s="36"/>
      <c r="AC168" s="36"/>
      <c r="AD168" s="36"/>
      <c r="AE168" s="36"/>
      <c r="AR168" s="221" t="s">
        <v>364</v>
      </c>
      <c r="AT168" s="221" t="s">
        <v>302</v>
      </c>
      <c r="AU168" s="221" t="s">
        <v>81</v>
      </c>
      <c r="AY168" s="15" t="s">
        <v>232</v>
      </c>
      <c r="BE168" s="222">
        <f>IF(N168="základní",J168,0)</f>
        <v>0</v>
      </c>
      <c r="BF168" s="222">
        <f>IF(N168="snížená",J168,0)</f>
        <v>0</v>
      </c>
      <c r="BG168" s="222">
        <f>IF(N168="zákl. přenesená",J168,0)</f>
        <v>0</v>
      </c>
      <c r="BH168" s="222">
        <f>IF(N168="sníž. přenesená",J168,0)</f>
        <v>0</v>
      </c>
      <c r="BI168" s="222">
        <f>IF(N168="nulová",J168,0)</f>
        <v>0</v>
      </c>
      <c r="BJ168" s="15" t="s">
        <v>79</v>
      </c>
      <c r="BK168" s="222">
        <f>ROUND(I168*H168,2)</f>
        <v>0</v>
      </c>
      <c r="BL168" s="15" t="s">
        <v>297</v>
      </c>
      <c r="BM168" s="221" t="s">
        <v>2560</v>
      </c>
    </row>
    <row r="169" s="2" customFormat="1" ht="14.4" customHeight="1">
      <c r="A169" s="36"/>
      <c r="B169" s="37"/>
      <c r="C169" s="223" t="s">
        <v>2561</v>
      </c>
      <c r="D169" s="223" t="s">
        <v>302</v>
      </c>
      <c r="E169" s="224" t="s">
        <v>2562</v>
      </c>
      <c r="F169" s="225" t="s">
        <v>2563</v>
      </c>
      <c r="G169" s="226" t="s">
        <v>542</v>
      </c>
      <c r="H169" s="227">
        <v>9</v>
      </c>
      <c r="I169" s="228"/>
      <c r="J169" s="229">
        <f>ROUND(I169*H169,2)</f>
        <v>0</v>
      </c>
      <c r="K169" s="225" t="s">
        <v>19</v>
      </c>
      <c r="L169" s="230"/>
      <c r="M169" s="231" t="s">
        <v>19</v>
      </c>
      <c r="N169" s="232" t="s">
        <v>43</v>
      </c>
      <c r="O169" s="82"/>
      <c r="P169" s="219">
        <f>O169*H169</f>
        <v>0</v>
      </c>
      <c r="Q169" s="219">
        <v>0</v>
      </c>
      <c r="R169" s="219">
        <f>Q169*H169</f>
        <v>0</v>
      </c>
      <c r="S169" s="219">
        <v>0</v>
      </c>
      <c r="T169" s="220">
        <f>S169*H169</f>
        <v>0</v>
      </c>
      <c r="U169" s="36"/>
      <c r="V169" s="36"/>
      <c r="W169" s="36"/>
      <c r="X169" s="36"/>
      <c r="Y169" s="36"/>
      <c r="Z169" s="36"/>
      <c r="AA169" s="36"/>
      <c r="AB169" s="36"/>
      <c r="AC169" s="36"/>
      <c r="AD169" s="36"/>
      <c r="AE169" s="36"/>
      <c r="AR169" s="221" t="s">
        <v>364</v>
      </c>
      <c r="AT169" s="221" t="s">
        <v>302</v>
      </c>
      <c r="AU169" s="221" t="s">
        <v>81</v>
      </c>
      <c r="AY169" s="15" t="s">
        <v>232</v>
      </c>
      <c r="BE169" s="222">
        <f>IF(N169="základní",J169,0)</f>
        <v>0</v>
      </c>
      <c r="BF169" s="222">
        <f>IF(N169="snížená",J169,0)</f>
        <v>0</v>
      </c>
      <c r="BG169" s="222">
        <f>IF(N169="zákl. přenesená",J169,0)</f>
        <v>0</v>
      </c>
      <c r="BH169" s="222">
        <f>IF(N169="sníž. přenesená",J169,0)</f>
        <v>0</v>
      </c>
      <c r="BI169" s="222">
        <f>IF(N169="nulová",J169,0)</f>
        <v>0</v>
      </c>
      <c r="BJ169" s="15" t="s">
        <v>79</v>
      </c>
      <c r="BK169" s="222">
        <f>ROUND(I169*H169,2)</f>
        <v>0</v>
      </c>
      <c r="BL169" s="15" t="s">
        <v>297</v>
      </c>
      <c r="BM169" s="221" t="s">
        <v>2564</v>
      </c>
    </row>
    <row r="170" s="2" customFormat="1" ht="14.4" customHeight="1">
      <c r="A170" s="36"/>
      <c r="B170" s="37"/>
      <c r="C170" s="210" t="s">
        <v>2565</v>
      </c>
      <c r="D170" s="210" t="s">
        <v>234</v>
      </c>
      <c r="E170" s="211" t="s">
        <v>2442</v>
      </c>
      <c r="F170" s="212" t="s">
        <v>2443</v>
      </c>
      <c r="G170" s="213" t="s">
        <v>638</v>
      </c>
      <c r="H170" s="214">
        <v>1</v>
      </c>
      <c r="I170" s="215"/>
      <c r="J170" s="216">
        <f>ROUND(I170*H170,2)</f>
        <v>0</v>
      </c>
      <c r="K170" s="212" t="s">
        <v>19</v>
      </c>
      <c r="L170" s="42"/>
      <c r="M170" s="217" t="s">
        <v>19</v>
      </c>
      <c r="N170" s="218" t="s">
        <v>43</v>
      </c>
      <c r="O170" s="82"/>
      <c r="P170" s="219">
        <f>O170*H170</f>
        <v>0</v>
      </c>
      <c r="Q170" s="219">
        <v>0</v>
      </c>
      <c r="R170" s="219">
        <f>Q170*H170</f>
        <v>0</v>
      </c>
      <c r="S170" s="219">
        <v>0</v>
      </c>
      <c r="T170" s="220">
        <f>S170*H170</f>
        <v>0</v>
      </c>
      <c r="U170" s="36"/>
      <c r="V170" s="36"/>
      <c r="W170" s="36"/>
      <c r="X170" s="36"/>
      <c r="Y170" s="36"/>
      <c r="Z170" s="36"/>
      <c r="AA170" s="36"/>
      <c r="AB170" s="36"/>
      <c r="AC170" s="36"/>
      <c r="AD170" s="36"/>
      <c r="AE170" s="36"/>
      <c r="AR170" s="221" t="s">
        <v>297</v>
      </c>
      <c r="AT170" s="221" t="s">
        <v>234</v>
      </c>
      <c r="AU170" s="221" t="s">
        <v>81</v>
      </c>
      <c r="AY170" s="15" t="s">
        <v>232</v>
      </c>
      <c r="BE170" s="222">
        <f>IF(N170="základní",J170,0)</f>
        <v>0</v>
      </c>
      <c r="BF170" s="222">
        <f>IF(N170="snížená",J170,0)</f>
        <v>0</v>
      </c>
      <c r="BG170" s="222">
        <f>IF(N170="zákl. přenesená",J170,0)</f>
        <v>0</v>
      </c>
      <c r="BH170" s="222">
        <f>IF(N170="sníž. přenesená",J170,0)</f>
        <v>0</v>
      </c>
      <c r="BI170" s="222">
        <f>IF(N170="nulová",J170,0)</f>
        <v>0</v>
      </c>
      <c r="BJ170" s="15" t="s">
        <v>79</v>
      </c>
      <c r="BK170" s="222">
        <f>ROUND(I170*H170,2)</f>
        <v>0</v>
      </c>
      <c r="BL170" s="15" t="s">
        <v>297</v>
      </c>
      <c r="BM170" s="221" t="s">
        <v>2566</v>
      </c>
    </row>
    <row r="171" s="2" customFormat="1" ht="14.4" customHeight="1">
      <c r="A171" s="36"/>
      <c r="B171" s="37"/>
      <c r="C171" s="223" t="s">
        <v>2567</v>
      </c>
      <c r="D171" s="223" t="s">
        <v>302</v>
      </c>
      <c r="E171" s="224" t="s">
        <v>2445</v>
      </c>
      <c r="F171" s="225" t="s">
        <v>2446</v>
      </c>
      <c r="G171" s="226" t="s">
        <v>638</v>
      </c>
      <c r="H171" s="227">
        <v>1</v>
      </c>
      <c r="I171" s="228"/>
      <c r="J171" s="229">
        <f>ROUND(I171*H171,2)</f>
        <v>0</v>
      </c>
      <c r="K171" s="225" t="s">
        <v>19</v>
      </c>
      <c r="L171" s="230"/>
      <c r="M171" s="231" t="s">
        <v>19</v>
      </c>
      <c r="N171" s="232" t="s">
        <v>43</v>
      </c>
      <c r="O171" s="82"/>
      <c r="P171" s="219">
        <f>O171*H171</f>
        <v>0</v>
      </c>
      <c r="Q171" s="219">
        <v>0</v>
      </c>
      <c r="R171" s="219">
        <f>Q171*H171</f>
        <v>0</v>
      </c>
      <c r="S171" s="219">
        <v>0</v>
      </c>
      <c r="T171" s="220">
        <f>S171*H171</f>
        <v>0</v>
      </c>
      <c r="U171" s="36"/>
      <c r="V171" s="36"/>
      <c r="W171" s="36"/>
      <c r="X171" s="36"/>
      <c r="Y171" s="36"/>
      <c r="Z171" s="36"/>
      <c r="AA171" s="36"/>
      <c r="AB171" s="36"/>
      <c r="AC171" s="36"/>
      <c r="AD171" s="36"/>
      <c r="AE171" s="36"/>
      <c r="AR171" s="221" t="s">
        <v>364</v>
      </c>
      <c r="AT171" s="221" t="s">
        <v>302</v>
      </c>
      <c r="AU171" s="221" t="s">
        <v>81</v>
      </c>
      <c r="AY171" s="15" t="s">
        <v>232</v>
      </c>
      <c r="BE171" s="222">
        <f>IF(N171="základní",J171,0)</f>
        <v>0</v>
      </c>
      <c r="BF171" s="222">
        <f>IF(N171="snížená",J171,0)</f>
        <v>0</v>
      </c>
      <c r="BG171" s="222">
        <f>IF(N171="zákl. přenesená",J171,0)</f>
        <v>0</v>
      </c>
      <c r="BH171" s="222">
        <f>IF(N171="sníž. přenesená",J171,0)</f>
        <v>0</v>
      </c>
      <c r="BI171" s="222">
        <f>IF(N171="nulová",J171,0)</f>
        <v>0</v>
      </c>
      <c r="BJ171" s="15" t="s">
        <v>79</v>
      </c>
      <c r="BK171" s="222">
        <f>ROUND(I171*H171,2)</f>
        <v>0</v>
      </c>
      <c r="BL171" s="15" t="s">
        <v>297</v>
      </c>
      <c r="BM171" s="221" t="s">
        <v>2568</v>
      </c>
    </row>
    <row r="172" s="2" customFormat="1" ht="14.4" customHeight="1">
      <c r="A172" s="36"/>
      <c r="B172" s="37"/>
      <c r="C172" s="210" t="s">
        <v>2569</v>
      </c>
      <c r="D172" s="210" t="s">
        <v>234</v>
      </c>
      <c r="E172" s="211" t="s">
        <v>2570</v>
      </c>
      <c r="F172" s="212" t="s">
        <v>2571</v>
      </c>
      <c r="G172" s="213" t="s">
        <v>638</v>
      </c>
      <c r="H172" s="214">
        <v>1</v>
      </c>
      <c r="I172" s="215"/>
      <c r="J172" s="216">
        <f>ROUND(I172*H172,2)</f>
        <v>0</v>
      </c>
      <c r="K172" s="212" t="s">
        <v>19</v>
      </c>
      <c r="L172" s="42"/>
      <c r="M172" s="217" t="s">
        <v>19</v>
      </c>
      <c r="N172" s="218" t="s">
        <v>43</v>
      </c>
      <c r="O172" s="82"/>
      <c r="P172" s="219">
        <f>O172*H172</f>
        <v>0</v>
      </c>
      <c r="Q172" s="219">
        <v>0</v>
      </c>
      <c r="R172" s="219">
        <f>Q172*H172</f>
        <v>0</v>
      </c>
      <c r="S172" s="219">
        <v>0</v>
      </c>
      <c r="T172" s="220">
        <f>S172*H172</f>
        <v>0</v>
      </c>
      <c r="U172" s="36"/>
      <c r="V172" s="36"/>
      <c r="W172" s="36"/>
      <c r="X172" s="36"/>
      <c r="Y172" s="36"/>
      <c r="Z172" s="36"/>
      <c r="AA172" s="36"/>
      <c r="AB172" s="36"/>
      <c r="AC172" s="36"/>
      <c r="AD172" s="36"/>
      <c r="AE172" s="36"/>
      <c r="AR172" s="221" t="s">
        <v>297</v>
      </c>
      <c r="AT172" s="221" t="s">
        <v>234</v>
      </c>
      <c r="AU172" s="221" t="s">
        <v>81</v>
      </c>
      <c r="AY172" s="15" t="s">
        <v>232</v>
      </c>
      <c r="BE172" s="222">
        <f>IF(N172="základní",J172,0)</f>
        <v>0</v>
      </c>
      <c r="BF172" s="222">
        <f>IF(N172="snížená",J172,0)</f>
        <v>0</v>
      </c>
      <c r="BG172" s="222">
        <f>IF(N172="zákl. přenesená",J172,0)</f>
        <v>0</v>
      </c>
      <c r="BH172" s="222">
        <f>IF(N172="sníž. přenesená",J172,0)</f>
        <v>0</v>
      </c>
      <c r="BI172" s="222">
        <f>IF(N172="nulová",J172,0)</f>
        <v>0</v>
      </c>
      <c r="BJ172" s="15" t="s">
        <v>79</v>
      </c>
      <c r="BK172" s="222">
        <f>ROUND(I172*H172,2)</f>
        <v>0</v>
      </c>
      <c r="BL172" s="15" t="s">
        <v>297</v>
      </c>
      <c r="BM172" s="221" t="s">
        <v>2572</v>
      </c>
    </row>
    <row r="173" s="2" customFormat="1" ht="14.4" customHeight="1">
      <c r="A173" s="36"/>
      <c r="B173" s="37"/>
      <c r="C173" s="210" t="s">
        <v>2573</v>
      </c>
      <c r="D173" s="210" t="s">
        <v>234</v>
      </c>
      <c r="E173" s="211" t="s">
        <v>2574</v>
      </c>
      <c r="F173" s="212" t="s">
        <v>2575</v>
      </c>
      <c r="G173" s="213" t="s">
        <v>638</v>
      </c>
      <c r="H173" s="214">
        <v>17</v>
      </c>
      <c r="I173" s="215"/>
      <c r="J173" s="216">
        <f>ROUND(I173*H173,2)</f>
        <v>0</v>
      </c>
      <c r="K173" s="212" t="s">
        <v>19</v>
      </c>
      <c r="L173" s="42"/>
      <c r="M173" s="217" t="s">
        <v>19</v>
      </c>
      <c r="N173" s="218" t="s">
        <v>43</v>
      </c>
      <c r="O173" s="82"/>
      <c r="P173" s="219">
        <f>O173*H173</f>
        <v>0</v>
      </c>
      <c r="Q173" s="219">
        <v>0</v>
      </c>
      <c r="R173" s="219">
        <f>Q173*H173</f>
        <v>0</v>
      </c>
      <c r="S173" s="219">
        <v>0</v>
      </c>
      <c r="T173" s="220">
        <f>S173*H173</f>
        <v>0</v>
      </c>
      <c r="U173" s="36"/>
      <c r="V173" s="36"/>
      <c r="W173" s="36"/>
      <c r="X173" s="36"/>
      <c r="Y173" s="36"/>
      <c r="Z173" s="36"/>
      <c r="AA173" s="36"/>
      <c r="AB173" s="36"/>
      <c r="AC173" s="36"/>
      <c r="AD173" s="36"/>
      <c r="AE173" s="36"/>
      <c r="AR173" s="221" t="s">
        <v>297</v>
      </c>
      <c r="AT173" s="221" t="s">
        <v>234</v>
      </c>
      <c r="AU173" s="221" t="s">
        <v>81</v>
      </c>
      <c r="AY173" s="15" t="s">
        <v>232</v>
      </c>
      <c r="BE173" s="222">
        <f>IF(N173="základní",J173,0)</f>
        <v>0</v>
      </c>
      <c r="BF173" s="222">
        <f>IF(N173="snížená",J173,0)</f>
        <v>0</v>
      </c>
      <c r="BG173" s="222">
        <f>IF(N173="zákl. přenesená",J173,0)</f>
        <v>0</v>
      </c>
      <c r="BH173" s="222">
        <f>IF(N173="sníž. přenesená",J173,0)</f>
        <v>0</v>
      </c>
      <c r="BI173" s="222">
        <f>IF(N173="nulová",J173,0)</f>
        <v>0</v>
      </c>
      <c r="BJ173" s="15" t="s">
        <v>79</v>
      </c>
      <c r="BK173" s="222">
        <f>ROUND(I173*H173,2)</f>
        <v>0</v>
      </c>
      <c r="BL173" s="15" t="s">
        <v>297</v>
      </c>
      <c r="BM173" s="221" t="s">
        <v>2576</v>
      </c>
    </row>
    <row r="174" s="2" customFormat="1" ht="14.4" customHeight="1">
      <c r="A174" s="36"/>
      <c r="B174" s="37"/>
      <c r="C174" s="210" t="s">
        <v>2577</v>
      </c>
      <c r="D174" s="210" t="s">
        <v>234</v>
      </c>
      <c r="E174" s="211" t="s">
        <v>2578</v>
      </c>
      <c r="F174" s="212" t="s">
        <v>2579</v>
      </c>
      <c r="G174" s="213" t="s">
        <v>638</v>
      </c>
      <c r="H174" s="214">
        <v>17</v>
      </c>
      <c r="I174" s="215"/>
      <c r="J174" s="216">
        <f>ROUND(I174*H174,2)</f>
        <v>0</v>
      </c>
      <c r="K174" s="212" t="s">
        <v>19</v>
      </c>
      <c r="L174" s="42"/>
      <c r="M174" s="217" t="s">
        <v>19</v>
      </c>
      <c r="N174" s="218" t="s">
        <v>43</v>
      </c>
      <c r="O174" s="82"/>
      <c r="P174" s="219">
        <f>O174*H174</f>
        <v>0</v>
      </c>
      <c r="Q174" s="219">
        <v>0</v>
      </c>
      <c r="R174" s="219">
        <f>Q174*H174</f>
        <v>0</v>
      </c>
      <c r="S174" s="219">
        <v>0</v>
      </c>
      <c r="T174" s="220">
        <f>S174*H174</f>
        <v>0</v>
      </c>
      <c r="U174" s="36"/>
      <c r="V174" s="36"/>
      <c r="W174" s="36"/>
      <c r="X174" s="36"/>
      <c r="Y174" s="36"/>
      <c r="Z174" s="36"/>
      <c r="AA174" s="36"/>
      <c r="AB174" s="36"/>
      <c r="AC174" s="36"/>
      <c r="AD174" s="36"/>
      <c r="AE174" s="36"/>
      <c r="AR174" s="221" t="s">
        <v>297</v>
      </c>
      <c r="AT174" s="221" t="s">
        <v>234</v>
      </c>
      <c r="AU174" s="221" t="s">
        <v>81</v>
      </c>
      <c r="AY174" s="15" t="s">
        <v>232</v>
      </c>
      <c r="BE174" s="222">
        <f>IF(N174="základní",J174,0)</f>
        <v>0</v>
      </c>
      <c r="BF174" s="222">
        <f>IF(N174="snížená",J174,0)</f>
        <v>0</v>
      </c>
      <c r="BG174" s="222">
        <f>IF(N174="zákl. přenesená",J174,0)</f>
        <v>0</v>
      </c>
      <c r="BH174" s="222">
        <f>IF(N174="sníž. přenesená",J174,0)</f>
        <v>0</v>
      </c>
      <c r="BI174" s="222">
        <f>IF(N174="nulová",J174,0)</f>
        <v>0</v>
      </c>
      <c r="BJ174" s="15" t="s">
        <v>79</v>
      </c>
      <c r="BK174" s="222">
        <f>ROUND(I174*H174,2)</f>
        <v>0</v>
      </c>
      <c r="BL174" s="15" t="s">
        <v>297</v>
      </c>
      <c r="BM174" s="221" t="s">
        <v>2580</v>
      </c>
    </row>
    <row r="175" s="2" customFormat="1" ht="14.4" customHeight="1">
      <c r="A175" s="36"/>
      <c r="B175" s="37"/>
      <c r="C175" s="210" t="s">
        <v>2581</v>
      </c>
      <c r="D175" s="210" t="s">
        <v>234</v>
      </c>
      <c r="E175" s="211" t="s">
        <v>2582</v>
      </c>
      <c r="F175" s="212" t="s">
        <v>2583</v>
      </c>
      <c r="G175" s="213" t="s">
        <v>638</v>
      </c>
      <c r="H175" s="214">
        <v>1</v>
      </c>
      <c r="I175" s="215"/>
      <c r="J175" s="216">
        <f>ROUND(I175*H175,2)</f>
        <v>0</v>
      </c>
      <c r="K175" s="212" t="s">
        <v>19</v>
      </c>
      <c r="L175" s="42"/>
      <c r="M175" s="217" t="s">
        <v>19</v>
      </c>
      <c r="N175" s="218" t="s">
        <v>43</v>
      </c>
      <c r="O175" s="82"/>
      <c r="P175" s="219">
        <f>O175*H175</f>
        <v>0</v>
      </c>
      <c r="Q175" s="219">
        <v>0</v>
      </c>
      <c r="R175" s="219">
        <f>Q175*H175</f>
        <v>0</v>
      </c>
      <c r="S175" s="219">
        <v>0</v>
      </c>
      <c r="T175" s="220">
        <f>S175*H175</f>
        <v>0</v>
      </c>
      <c r="U175" s="36"/>
      <c r="V175" s="36"/>
      <c r="W175" s="36"/>
      <c r="X175" s="36"/>
      <c r="Y175" s="36"/>
      <c r="Z175" s="36"/>
      <c r="AA175" s="36"/>
      <c r="AB175" s="36"/>
      <c r="AC175" s="36"/>
      <c r="AD175" s="36"/>
      <c r="AE175" s="36"/>
      <c r="AR175" s="221" t="s">
        <v>297</v>
      </c>
      <c r="AT175" s="221" t="s">
        <v>234</v>
      </c>
      <c r="AU175" s="221" t="s">
        <v>81</v>
      </c>
      <c r="AY175" s="15" t="s">
        <v>232</v>
      </c>
      <c r="BE175" s="222">
        <f>IF(N175="základní",J175,0)</f>
        <v>0</v>
      </c>
      <c r="BF175" s="222">
        <f>IF(N175="snížená",J175,0)</f>
        <v>0</v>
      </c>
      <c r="BG175" s="222">
        <f>IF(N175="zákl. přenesená",J175,0)</f>
        <v>0</v>
      </c>
      <c r="BH175" s="222">
        <f>IF(N175="sníž. přenesená",J175,0)</f>
        <v>0</v>
      </c>
      <c r="BI175" s="222">
        <f>IF(N175="nulová",J175,0)</f>
        <v>0</v>
      </c>
      <c r="BJ175" s="15" t="s">
        <v>79</v>
      </c>
      <c r="BK175" s="222">
        <f>ROUND(I175*H175,2)</f>
        <v>0</v>
      </c>
      <c r="BL175" s="15" t="s">
        <v>297</v>
      </c>
      <c r="BM175" s="221" t="s">
        <v>2584</v>
      </c>
    </row>
    <row r="176" s="2" customFormat="1" ht="14.4" customHeight="1">
      <c r="A176" s="36"/>
      <c r="B176" s="37"/>
      <c r="C176" s="210" t="s">
        <v>2585</v>
      </c>
      <c r="D176" s="210" t="s">
        <v>234</v>
      </c>
      <c r="E176" s="211" t="s">
        <v>2586</v>
      </c>
      <c r="F176" s="212" t="s">
        <v>2587</v>
      </c>
      <c r="G176" s="213" t="s">
        <v>638</v>
      </c>
      <c r="H176" s="214">
        <v>1</v>
      </c>
      <c r="I176" s="215"/>
      <c r="J176" s="216">
        <f>ROUND(I176*H176,2)</f>
        <v>0</v>
      </c>
      <c r="K176" s="212" t="s">
        <v>19</v>
      </c>
      <c r="L176" s="42"/>
      <c r="M176" s="217" t="s">
        <v>19</v>
      </c>
      <c r="N176" s="218" t="s">
        <v>43</v>
      </c>
      <c r="O176" s="82"/>
      <c r="P176" s="219">
        <f>O176*H176</f>
        <v>0</v>
      </c>
      <c r="Q176" s="219">
        <v>0</v>
      </c>
      <c r="R176" s="219">
        <f>Q176*H176</f>
        <v>0</v>
      </c>
      <c r="S176" s="219">
        <v>0</v>
      </c>
      <c r="T176" s="220">
        <f>S176*H176</f>
        <v>0</v>
      </c>
      <c r="U176" s="36"/>
      <c r="V176" s="36"/>
      <c r="W176" s="36"/>
      <c r="X176" s="36"/>
      <c r="Y176" s="36"/>
      <c r="Z176" s="36"/>
      <c r="AA176" s="36"/>
      <c r="AB176" s="36"/>
      <c r="AC176" s="36"/>
      <c r="AD176" s="36"/>
      <c r="AE176" s="36"/>
      <c r="AR176" s="221" t="s">
        <v>297</v>
      </c>
      <c r="AT176" s="221" t="s">
        <v>234</v>
      </c>
      <c r="AU176" s="221" t="s">
        <v>81</v>
      </c>
      <c r="AY176" s="15" t="s">
        <v>232</v>
      </c>
      <c r="BE176" s="222">
        <f>IF(N176="základní",J176,0)</f>
        <v>0</v>
      </c>
      <c r="BF176" s="222">
        <f>IF(N176="snížená",J176,0)</f>
        <v>0</v>
      </c>
      <c r="BG176" s="222">
        <f>IF(N176="zákl. přenesená",J176,0)</f>
        <v>0</v>
      </c>
      <c r="BH176" s="222">
        <f>IF(N176="sníž. přenesená",J176,0)</f>
        <v>0</v>
      </c>
      <c r="BI176" s="222">
        <f>IF(N176="nulová",J176,0)</f>
        <v>0</v>
      </c>
      <c r="BJ176" s="15" t="s">
        <v>79</v>
      </c>
      <c r="BK176" s="222">
        <f>ROUND(I176*H176,2)</f>
        <v>0</v>
      </c>
      <c r="BL176" s="15" t="s">
        <v>297</v>
      </c>
      <c r="BM176" s="221" t="s">
        <v>2588</v>
      </c>
    </row>
    <row r="177" s="2" customFormat="1" ht="14.4" customHeight="1">
      <c r="A177" s="36"/>
      <c r="B177" s="37"/>
      <c r="C177" s="210" t="s">
        <v>2589</v>
      </c>
      <c r="D177" s="210" t="s">
        <v>234</v>
      </c>
      <c r="E177" s="211" t="s">
        <v>2590</v>
      </c>
      <c r="F177" s="212" t="s">
        <v>2591</v>
      </c>
      <c r="G177" s="213" t="s">
        <v>1016</v>
      </c>
      <c r="H177" s="214">
        <v>24</v>
      </c>
      <c r="I177" s="215"/>
      <c r="J177" s="216">
        <f>ROUND(I177*H177,2)</f>
        <v>0</v>
      </c>
      <c r="K177" s="212" t="s">
        <v>19</v>
      </c>
      <c r="L177" s="42"/>
      <c r="M177" s="217" t="s">
        <v>19</v>
      </c>
      <c r="N177" s="218" t="s">
        <v>43</v>
      </c>
      <c r="O177" s="82"/>
      <c r="P177" s="219">
        <f>O177*H177</f>
        <v>0</v>
      </c>
      <c r="Q177" s="219">
        <v>0</v>
      </c>
      <c r="R177" s="219">
        <f>Q177*H177</f>
        <v>0</v>
      </c>
      <c r="S177" s="219">
        <v>0</v>
      </c>
      <c r="T177" s="220">
        <f>S177*H177</f>
        <v>0</v>
      </c>
      <c r="U177" s="36"/>
      <c r="V177" s="36"/>
      <c r="W177" s="36"/>
      <c r="X177" s="36"/>
      <c r="Y177" s="36"/>
      <c r="Z177" s="36"/>
      <c r="AA177" s="36"/>
      <c r="AB177" s="36"/>
      <c r="AC177" s="36"/>
      <c r="AD177" s="36"/>
      <c r="AE177" s="36"/>
      <c r="AR177" s="221" t="s">
        <v>297</v>
      </c>
      <c r="AT177" s="221" t="s">
        <v>234</v>
      </c>
      <c r="AU177" s="221" t="s">
        <v>81</v>
      </c>
      <c r="AY177" s="15" t="s">
        <v>232</v>
      </c>
      <c r="BE177" s="222">
        <f>IF(N177="základní",J177,0)</f>
        <v>0</v>
      </c>
      <c r="BF177" s="222">
        <f>IF(N177="snížená",J177,0)</f>
        <v>0</v>
      </c>
      <c r="BG177" s="222">
        <f>IF(N177="zákl. přenesená",J177,0)</f>
        <v>0</v>
      </c>
      <c r="BH177" s="222">
        <f>IF(N177="sníž. přenesená",J177,0)</f>
        <v>0</v>
      </c>
      <c r="BI177" s="222">
        <f>IF(N177="nulová",J177,0)</f>
        <v>0</v>
      </c>
      <c r="BJ177" s="15" t="s">
        <v>79</v>
      </c>
      <c r="BK177" s="222">
        <f>ROUND(I177*H177,2)</f>
        <v>0</v>
      </c>
      <c r="BL177" s="15" t="s">
        <v>297</v>
      </c>
      <c r="BM177" s="221" t="s">
        <v>2592</v>
      </c>
    </row>
    <row r="178" s="2" customFormat="1" ht="37.8" customHeight="1">
      <c r="A178" s="36"/>
      <c r="B178" s="37"/>
      <c r="C178" s="223" t="s">
        <v>1801</v>
      </c>
      <c r="D178" s="223" t="s">
        <v>302</v>
      </c>
      <c r="E178" s="224" t="s">
        <v>2593</v>
      </c>
      <c r="F178" s="225" t="s">
        <v>2458</v>
      </c>
      <c r="G178" s="226" t="s">
        <v>638</v>
      </c>
      <c r="H178" s="227">
        <v>1</v>
      </c>
      <c r="I178" s="228"/>
      <c r="J178" s="229">
        <f>ROUND(I178*H178,2)</f>
        <v>0</v>
      </c>
      <c r="K178" s="225" t="s">
        <v>19</v>
      </c>
      <c r="L178" s="230"/>
      <c r="M178" s="231" t="s">
        <v>19</v>
      </c>
      <c r="N178" s="232" t="s">
        <v>43</v>
      </c>
      <c r="O178" s="82"/>
      <c r="P178" s="219">
        <f>O178*H178</f>
        <v>0</v>
      </c>
      <c r="Q178" s="219">
        <v>0</v>
      </c>
      <c r="R178" s="219">
        <f>Q178*H178</f>
        <v>0</v>
      </c>
      <c r="S178" s="219">
        <v>0</v>
      </c>
      <c r="T178" s="220">
        <f>S178*H178</f>
        <v>0</v>
      </c>
      <c r="U178" s="36"/>
      <c r="V178" s="36"/>
      <c r="W178" s="36"/>
      <c r="X178" s="36"/>
      <c r="Y178" s="36"/>
      <c r="Z178" s="36"/>
      <c r="AA178" s="36"/>
      <c r="AB178" s="36"/>
      <c r="AC178" s="36"/>
      <c r="AD178" s="36"/>
      <c r="AE178" s="36"/>
      <c r="AR178" s="221" t="s">
        <v>364</v>
      </c>
      <c r="AT178" s="221" t="s">
        <v>302</v>
      </c>
      <c r="AU178" s="221" t="s">
        <v>81</v>
      </c>
      <c r="AY178" s="15" t="s">
        <v>232</v>
      </c>
      <c r="BE178" s="222">
        <f>IF(N178="základní",J178,0)</f>
        <v>0</v>
      </c>
      <c r="BF178" s="222">
        <f>IF(N178="snížená",J178,0)</f>
        <v>0</v>
      </c>
      <c r="BG178" s="222">
        <f>IF(N178="zákl. přenesená",J178,0)</f>
        <v>0</v>
      </c>
      <c r="BH178" s="222">
        <f>IF(N178="sníž. přenesená",J178,0)</f>
        <v>0</v>
      </c>
      <c r="BI178" s="222">
        <f>IF(N178="nulová",J178,0)</f>
        <v>0</v>
      </c>
      <c r="BJ178" s="15" t="s">
        <v>79</v>
      </c>
      <c r="BK178" s="222">
        <f>ROUND(I178*H178,2)</f>
        <v>0</v>
      </c>
      <c r="BL178" s="15" t="s">
        <v>297</v>
      </c>
      <c r="BM178" s="221" t="s">
        <v>2594</v>
      </c>
    </row>
    <row r="179" s="2" customFormat="1" ht="37.8" customHeight="1">
      <c r="A179" s="36"/>
      <c r="B179" s="37"/>
      <c r="C179" s="210" t="s">
        <v>2595</v>
      </c>
      <c r="D179" s="210" t="s">
        <v>234</v>
      </c>
      <c r="E179" s="211" t="s">
        <v>2596</v>
      </c>
      <c r="F179" s="212" t="s">
        <v>1541</v>
      </c>
      <c r="G179" s="213" t="s">
        <v>638</v>
      </c>
      <c r="H179" s="214">
        <v>1</v>
      </c>
      <c r="I179" s="215"/>
      <c r="J179" s="216">
        <f>ROUND(I179*H179,2)</f>
        <v>0</v>
      </c>
      <c r="K179" s="212" t="s">
        <v>19</v>
      </c>
      <c r="L179" s="42"/>
      <c r="M179" s="217" t="s">
        <v>19</v>
      </c>
      <c r="N179" s="218" t="s">
        <v>43</v>
      </c>
      <c r="O179" s="82"/>
      <c r="P179" s="219">
        <f>O179*H179</f>
        <v>0</v>
      </c>
      <c r="Q179" s="219">
        <v>0</v>
      </c>
      <c r="R179" s="219">
        <f>Q179*H179</f>
        <v>0</v>
      </c>
      <c r="S179" s="219">
        <v>0</v>
      </c>
      <c r="T179" s="220">
        <f>S179*H179</f>
        <v>0</v>
      </c>
      <c r="U179" s="36"/>
      <c r="V179" s="36"/>
      <c r="W179" s="36"/>
      <c r="X179" s="36"/>
      <c r="Y179" s="36"/>
      <c r="Z179" s="36"/>
      <c r="AA179" s="36"/>
      <c r="AB179" s="36"/>
      <c r="AC179" s="36"/>
      <c r="AD179" s="36"/>
      <c r="AE179" s="36"/>
      <c r="AR179" s="221" t="s">
        <v>297</v>
      </c>
      <c r="AT179" s="221" t="s">
        <v>234</v>
      </c>
      <c r="AU179" s="221" t="s">
        <v>81</v>
      </c>
      <c r="AY179" s="15" t="s">
        <v>232</v>
      </c>
      <c r="BE179" s="222">
        <f>IF(N179="základní",J179,0)</f>
        <v>0</v>
      </c>
      <c r="BF179" s="222">
        <f>IF(N179="snížená",J179,0)</f>
        <v>0</v>
      </c>
      <c r="BG179" s="222">
        <f>IF(N179="zákl. přenesená",J179,0)</f>
        <v>0</v>
      </c>
      <c r="BH179" s="222">
        <f>IF(N179="sníž. přenesená",J179,0)</f>
        <v>0</v>
      </c>
      <c r="BI179" s="222">
        <f>IF(N179="nulová",J179,0)</f>
        <v>0</v>
      </c>
      <c r="BJ179" s="15" t="s">
        <v>79</v>
      </c>
      <c r="BK179" s="222">
        <f>ROUND(I179*H179,2)</f>
        <v>0</v>
      </c>
      <c r="BL179" s="15" t="s">
        <v>297</v>
      </c>
      <c r="BM179" s="221" t="s">
        <v>2597</v>
      </c>
    </row>
    <row r="180" s="2" customFormat="1" ht="14.4" customHeight="1">
      <c r="A180" s="36"/>
      <c r="B180" s="37"/>
      <c r="C180" s="210" t="s">
        <v>1809</v>
      </c>
      <c r="D180" s="210" t="s">
        <v>234</v>
      </c>
      <c r="E180" s="211" t="s">
        <v>2598</v>
      </c>
      <c r="F180" s="212" t="s">
        <v>1544</v>
      </c>
      <c r="G180" s="213" t="s">
        <v>638</v>
      </c>
      <c r="H180" s="214">
        <v>1</v>
      </c>
      <c r="I180" s="215"/>
      <c r="J180" s="216">
        <f>ROUND(I180*H180,2)</f>
        <v>0</v>
      </c>
      <c r="K180" s="212" t="s">
        <v>19</v>
      </c>
      <c r="L180" s="42"/>
      <c r="M180" s="217" t="s">
        <v>19</v>
      </c>
      <c r="N180" s="218" t="s">
        <v>43</v>
      </c>
      <c r="O180" s="82"/>
      <c r="P180" s="219">
        <f>O180*H180</f>
        <v>0</v>
      </c>
      <c r="Q180" s="219">
        <v>0</v>
      </c>
      <c r="R180" s="219">
        <f>Q180*H180</f>
        <v>0</v>
      </c>
      <c r="S180" s="219">
        <v>0</v>
      </c>
      <c r="T180" s="220">
        <f>S180*H180</f>
        <v>0</v>
      </c>
      <c r="U180" s="36"/>
      <c r="V180" s="36"/>
      <c r="W180" s="36"/>
      <c r="X180" s="36"/>
      <c r="Y180" s="36"/>
      <c r="Z180" s="36"/>
      <c r="AA180" s="36"/>
      <c r="AB180" s="36"/>
      <c r="AC180" s="36"/>
      <c r="AD180" s="36"/>
      <c r="AE180" s="36"/>
      <c r="AR180" s="221" t="s">
        <v>297</v>
      </c>
      <c r="AT180" s="221" t="s">
        <v>234</v>
      </c>
      <c r="AU180" s="221" t="s">
        <v>81</v>
      </c>
      <c r="AY180" s="15" t="s">
        <v>232</v>
      </c>
      <c r="BE180" s="222">
        <f>IF(N180="základní",J180,0)</f>
        <v>0</v>
      </c>
      <c r="BF180" s="222">
        <f>IF(N180="snížená",J180,0)</f>
        <v>0</v>
      </c>
      <c r="BG180" s="222">
        <f>IF(N180="zákl. přenesená",J180,0)</f>
        <v>0</v>
      </c>
      <c r="BH180" s="222">
        <f>IF(N180="sníž. přenesená",J180,0)</f>
        <v>0</v>
      </c>
      <c r="BI180" s="222">
        <f>IF(N180="nulová",J180,0)</f>
        <v>0</v>
      </c>
      <c r="BJ180" s="15" t="s">
        <v>79</v>
      </c>
      <c r="BK180" s="222">
        <f>ROUND(I180*H180,2)</f>
        <v>0</v>
      </c>
      <c r="BL180" s="15" t="s">
        <v>297</v>
      </c>
      <c r="BM180" s="221" t="s">
        <v>2599</v>
      </c>
    </row>
    <row r="181" s="2" customFormat="1" ht="14.4" customHeight="1">
      <c r="A181" s="36"/>
      <c r="B181" s="37"/>
      <c r="C181" s="210" t="s">
        <v>753</v>
      </c>
      <c r="D181" s="210" t="s">
        <v>234</v>
      </c>
      <c r="E181" s="211" t="s">
        <v>2600</v>
      </c>
      <c r="F181" s="212" t="s">
        <v>1547</v>
      </c>
      <c r="G181" s="213" t="s">
        <v>638</v>
      </c>
      <c r="H181" s="214">
        <v>1</v>
      </c>
      <c r="I181" s="215"/>
      <c r="J181" s="216">
        <f>ROUND(I181*H181,2)</f>
        <v>0</v>
      </c>
      <c r="K181" s="212" t="s">
        <v>19</v>
      </c>
      <c r="L181" s="42"/>
      <c r="M181" s="217" t="s">
        <v>19</v>
      </c>
      <c r="N181" s="218" t="s">
        <v>43</v>
      </c>
      <c r="O181" s="82"/>
      <c r="P181" s="219">
        <f>O181*H181</f>
        <v>0</v>
      </c>
      <c r="Q181" s="219">
        <v>0</v>
      </c>
      <c r="R181" s="219">
        <f>Q181*H181</f>
        <v>0</v>
      </c>
      <c r="S181" s="219">
        <v>0</v>
      </c>
      <c r="T181" s="220">
        <f>S181*H181</f>
        <v>0</v>
      </c>
      <c r="U181" s="36"/>
      <c r="V181" s="36"/>
      <c r="W181" s="36"/>
      <c r="X181" s="36"/>
      <c r="Y181" s="36"/>
      <c r="Z181" s="36"/>
      <c r="AA181" s="36"/>
      <c r="AB181" s="36"/>
      <c r="AC181" s="36"/>
      <c r="AD181" s="36"/>
      <c r="AE181" s="36"/>
      <c r="AR181" s="221" t="s">
        <v>297</v>
      </c>
      <c r="AT181" s="221" t="s">
        <v>234</v>
      </c>
      <c r="AU181" s="221" t="s">
        <v>81</v>
      </c>
      <c r="AY181" s="15" t="s">
        <v>232</v>
      </c>
      <c r="BE181" s="222">
        <f>IF(N181="základní",J181,0)</f>
        <v>0</v>
      </c>
      <c r="BF181" s="222">
        <f>IF(N181="snížená",J181,0)</f>
        <v>0</v>
      </c>
      <c r="BG181" s="222">
        <f>IF(N181="zákl. přenesená",J181,0)</f>
        <v>0</v>
      </c>
      <c r="BH181" s="222">
        <f>IF(N181="sníž. přenesená",J181,0)</f>
        <v>0</v>
      </c>
      <c r="BI181" s="222">
        <f>IF(N181="nulová",J181,0)</f>
        <v>0</v>
      </c>
      <c r="BJ181" s="15" t="s">
        <v>79</v>
      </c>
      <c r="BK181" s="222">
        <f>ROUND(I181*H181,2)</f>
        <v>0</v>
      </c>
      <c r="BL181" s="15" t="s">
        <v>297</v>
      </c>
      <c r="BM181" s="221" t="s">
        <v>2601</v>
      </c>
    </row>
    <row r="182" s="12" customFormat="1" ht="22.8" customHeight="1">
      <c r="A182" s="12"/>
      <c r="B182" s="194"/>
      <c r="C182" s="195"/>
      <c r="D182" s="196" t="s">
        <v>71</v>
      </c>
      <c r="E182" s="208" t="s">
        <v>2602</v>
      </c>
      <c r="F182" s="208" t="s">
        <v>2603</v>
      </c>
      <c r="G182" s="195"/>
      <c r="H182" s="195"/>
      <c r="I182" s="198"/>
      <c r="J182" s="209">
        <f>BK182</f>
        <v>0</v>
      </c>
      <c r="K182" s="195"/>
      <c r="L182" s="200"/>
      <c r="M182" s="201"/>
      <c r="N182" s="202"/>
      <c r="O182" s="202"/>
      <c r="P182" s="203">
        <f>SUM(P183:P197)</f>
        <v>0</v>
      </c>
      <c r="Q182" s="202"/>
      <c r="R182" s="203">
        <f>SUM(R183:R197)</f>
        <v>0</v>
      </c>
      <c r="S182" s="202"/>
      <c r="T182" s="204">
        <f>SUM(T183:T197)</f>
        <v>0</v>
      </c>
      <c r="U182" s="12"/>
      <c r="V182" s="12"/>
      <c r="W182" s="12"/>
      <c r="X182" s="12"/>
      <c r="Y182" s="12"/>
      <c r="Z182" s="12"/>
      <c r="AA182" s="12"/>
      <c r="AB182" s="12"/>
      <c r="AC182" s="12"/>
      <c r="AD182" s="12"/>
      <c r="AE182" s="12"/>
      <c r="AR182" s="205" t="s">
        <v>81</v>
      </c>
      <c r="AT182" s="206" t="s">
        <v>71</v>
      </c>
      <c r="AU182" s="206" t="s">
        <v>79</v>
      </c>
      <c r="AY182" s="205" t="s">
        <v>232</v>
      </c>
      <c r="BK182" s="207">
        <f>SUM(BK183:BK197)</f>
        <v>0</v>
      </c>
    </row>
    <row r="183" s="2" customFormat="1" ht="14.4" customHeight="1">
      <c r="A183" s="36"/>
      <c r="B183" s="37"/>
      <c r="C183" s="210" t="s">
        <v>758</v>
      </c>
      <c r="D183" s="210" t="s">
        <v>234</v>
      </c>
      <c r="E183" s="211" t="s">
        <v>2604</v>
      </c>
      <c r="F183" s="212" t="s">
        <v>2605</v>
      </c>
      <c r="G183" s="213" t="s">
        <v>638</v>
      </c>
      <c r="H183" s="214">
        <v>1</v>
      </c>
      <c r="I183" s="215"/>
      <c r="J183" s="216">
        <f>ROUND(I183*H183,2)</f>
        <v>0</v>
      </c>
      <c r="K183" s="212" t="s">
        <v>19</v>
      </c>
      <c r="L183" s="42"/>
      <c r="M183" s="217" t="s">
        <v>19</v>
      </c>
      <c r="N183" s="218" t="s">
        <v>43</v>
      </c>
      <c r="O183" s="82"/>
      <c r="P183" s="219">
        <f>O183*H183</f>
        <v>0</v>
      </c>
      <c r="Q183" s="219">
        <v>0</v>
      </c>
      <c r="R183" s="219">
        <f>Q183*H183</f>
        <v>0</v>
      </c>
      <c r="S183" s="219">
        <v>0</v>
      </c>
      <c r="T183" s="220">
        <f>S183*H183</f>
        <v>0</v>
      </c>
      <c r="U183" s="36"/>
      <c r="V183" s="36"/>
      <c r="W183" s="36"/>
      <c r="X183" s="36"/>
      <c r="Y183" s="36"/>
      <c r="Z183" s="36"/>
      <c r="AA183" s="36"/>
      <c r="AB183" s="36"/>
      <c r="AC183" s="36"/>
      <c r="AD183" s="36"/>
      <c r="AE183" s="36"/>
      <c r="AR183" s="221" t="s">
        <v>297</v>
      </c>
      <c r="AT183" s="221" t="s">
        <v>234</v>
      </c>
      <c r="AU183" s="221" t="s">
        <v>81</v>
      </c>
      <c r="AY183" s="15" t="s">
        <v>232</v>
      </c>
      <c r="BE183" s="222">
        <f>IF(N183="základní",J183,0)</f>
        <v>0</v>
      </c>
      <c r="BF183" s="222">
        <f>IF(N183="snížená",J183,0)</f>
        <v>0</v>
      </c>
      <c r="BG183" s="222">
        <f>IF(N183="zákl. přenesená",J183,0)</f>
        <v>0</v>
      </c>
      <c r="BH183" s="222">
        <f>IF(N183="sníž. přenesená",J183,0)</f>
        <v>0</v>
      </c>
      <c r="BI183" s="222">
        <f>IF(N183="nulová",J183,0)</f>
        <v>0</v>
      </c>
      <c r="BJ183" s="15" t="s">
        <v>79</v>
      </c>
      <c r="BK183" s="222">
        <f>ROUND(I183*H183,2)</f>
        <v>0</v>
      </c>
      <c r="BL183" s="15" t="s">
        <v>297</v>
      </c>
      <c r="BM183" s="221" t="s">
        <v>2606</v>
      </c>
    </row>
    <row r="184" s="2" customFormat="1" ht="37.8" customHeight="1">
      <c r="A184" s="36"/>
      <c r="B184" s="37"/>
      <c r="C184" s="223" t="s">
        <v>2607</v>
      </c>
      <c r="D184" s="223" t="s">
        <v>302</v>
      </c>
      <c r="E184" s="224" t="s">
        <v>2608</v>
      </c>
      <c r="F184" s="225" t="s">
        <v>2609</v>
      </c>
      <c r="G184" s="226" t="s">
        <v>638</v>
      </c>
      <c r="H184" s="227">
        <v>1</v>
      </c>
      <c r="I184" s="228"/>
      <c r="J184" s="229">
        <f>ROUND(I184*H184,2)</f>
        <v>0</v>
      </c>
      <c r="K184" s="225" t="s">
        <v>19</v>
      </c>
      <c r="L184" s="230"/>
      <c r="M184" s="231" t="s">
        <v>19</v>
      </c>
      <c r="N184" s="232" t="s">
        <v>43</v>
      </c>
      <c r="O184" s="82"/>
      <c r="P184" s="219">
        <f>O184*H184</f>
        <v>0</v>
      </c>
      <c r="Q184" s="219">
        <v>0</v>
      </c>
      <c r="R184" s="219">
        <f>Q184*H184</f>
        <v>0</v>
      </c>
      <c r="S184" s="219">
        <v>0</v>
      </c>
      <c r="T184" s="220">
        <f>S184*H184</f>
        <v>0</v>
      </c>
      <c r="U184" s="36"/>
      <c r="V184" s="36"/>
      <c r="W184" s="36"/>
      <c r="X184" s="36"/>
      <c r="Y184" s="36"/>
      <c r="Z184" s="36"/>
      <c r="AA184" s="36"/>
      <c r="AB184" s="36"/>
      <c r="AC184" s="36"/>
      <c r="AD184" s="36"/>
      <c r="AE184" s="36"/>
      <c r="AR184" s="221" t="s">
        <v>364</v>
      </c>
      <c r="AT184" s="221" t="s">
        <v>302</v>
      </c>
      <c r="AU184" s="221" t="s">
        <v>81</v>
      </c>
      <c r="AY184" s="15" t="s">
        <v>232</v>
      </c>
      <c r="BE184" s="222">
        <f>IF(N184="základní",J184,0)</f>
        <v>0</v>
      </c>
      <c r="BF184" s="222">
        <f>IF(N184="snížená",J184,0)</f>
        <v>0</v>
      </c>
      <c r="BG184" s="222">
        <f>IF(N184="zákl. přenesená",J184,0)</f>
        <v>0</v>
      </c>
      <c r="BH184" s="222">
        <f>IF(N184="sníž. přenesená",J184,0)</f>
        <v>0</v>
      </c>
      <c r="BI184" s="222">
        <f>IF(N184="nulová",J184,0)</f>
        <v>0</v>
      </c>
      <c r="BJ184" s="15" t="s">
        <v>79</v>
      </c>
      <c r="BK184" s="222">
        <f>ROUND(I184*H184,2)</f>
        <v>0</v>
      </c>
      <c r="BL184" s="15" t="s">
        <v>297</v>
      </c>
      <c r="BM184" s="221" t="s">
        <v>2610</v>
      </c>
    </row>
    <row r="185" s="2" customFormat="1" ht="14.4" customHeight="1">
      <c r="A185" s="36"/>
      <c r="B185" s="37"/>
      <c r="C185" s="210" t="s">
        <v>2611</v>
      </c>
      <c r="D185" s="210" t="s">
        <v>234</v>
      </c>
      <c r="E185" s="211" t="s">
        <v>2612</v>
      </c>
      <c r="F185" s="212" t="s">
        <v>2613</v>
      </c>
      <c r="G185" s="213" t="s">
        <v>638</v>
      </c>
      <c r="H185" s="214">
        <v>1</v>
      </c>
      <c r="I185" s="215"/>
      <c r="J185" s="216">
        <f>ROUND(I185*H185,2)</f>
        <v>0</v>
      </c>
      <c r="K185" s="212" t="s">
        <v>19</v>
      </c>
      <c r="L185" s="42"/>
      <c r="M185" s="217" t="s">
        <v>19</v>
      </c>
      <c r="N185" s="218" t="s">
        <v>43</v>
      </c>
      <c r="O185" s="82"/>
      <c r="P185" s="219">
        <f>O185*H185</f>
        <v>0</v>
      </c>
      <c r="Q185" s="219">
        <v>0</v>
      </c>
      <c r="R185" s="219">
        <f>Q185*H185</f>
        <v>0</v>
      </c>
      <c r="S185" s="219">
        <v>0</v>
      </c>
      <c r="T185" s="220">
        <f>S185*H185</f>
        <v>0</v>
      </c>
      <c r="U185" s="36"/>
      <c r="V185" s="36"/>
      <c r="W185" s="36"/>
      <c r="X185" s="36"/>
      <c r="Y185" s="36"/>
      <c r="Z185" s="36"/>
      <c r="AA185" s="36"/>
      <c r="AB185" s="36"/>
      <c r="AC185" s="36"/>
      <c r="AD185" s="36"/>
      <c r="AE185" s="36"/>
      <c r="AR185" s="221" t="s">
        <v>297</v>
      </c>
      <c r="AT185" s="221" t="s">
        <v>234</v>
      </c>
      <c r="AU185" s="221" t="s">
        <v>81</v>
      </c>
      <c r="AY185" s="15" t="s">
        <v>232</v>
      </c>
      <c r="BE185" s="222">
        <f>IF(N185="základní",J185,0)</f>
        <v>0</v>
      </c>
      <c r="BF185" s="222">
        <f>IF(N185="snížená",J185,0)</f>
        <v>0</v>
      </c>
      <c r="BG185" s="222">
        <f>IF(N185="zákl. přenesená",J185,0)</f>
        <v>0</v>
      </c>
      <c r="BH185" s="222">
        <f>IF(N185="sníž. přenesená",J185,0)</f>
        <v>0</v>
      </c>
      <c r="BI185" s="222">
        <f>IF(N185="nulová",J185,0)</f>
        <v>0</v>
      </c>
      <c r="BJ185" s="15" t="s">
        <v>79</v>
      </c>
      <c r="BK185" s="222">
        <f>ROUND(I185*H185,2)</f>
        <v>0</v>
      </c>
      <c r="BL185" s="15" t="s">
        <v>297</v>
      </c>
      <c r="BM185" s="221" t="s">
        <v>2614</v>
      </c>
    </row>
    <row r="186" s="2" customFormat="1" ht="37.8" customHeight="1">
      <c r="A186" s="36"/>
      <c r="B186" s="37"/>
      <c r="C186" s="223" t="s">
        <v>2615</v>
      </c>
      <c r="D186" s="223" t="s">
        <v>302</v>
      </c>
      <c r="E186" s="224" t="s">
        <v>2616</v>
      </c>
      <c r="F186" s="225" t="s">
        <v>2617</v>
      </c>
      <c r="G186" s="226" t="s">
        <v>638</v>
      </c>
      <c r="H186" s="227">
        <v>1</v>
      </c>
      <c r="I186" s="228"/>
      <c r="J186" s="229">
        <f>ROUND(I186*H186,2)</f>
        <v>0</v>
      </c>
      <c r="K186" s="225" t="s">
        <v>19</v>
      </c>
      <c r="L186" s="230"/>
      <c r="M186" s="231" t="s">
        <v>19</v>
      </c>
      <c r="N186" s="232" t="s">
        <v>43</v>
      </c>
      <c r="O186" s="82"/>
      <c r="P186" s="219">
        <f>O186*H186</f>
        <v>0</v>
      </c>
      <c r="Q186" s="219">
        <v>0</v>
      </c>
      <c r="R186" s="219">
        <f>Q186*H186</f>
        <v>0</v>
      </c>
      <c r="S186" s="219">
        <v>0</v>
      </c>
      <c r="T186" s="220">
        <f>S186*H186</f>
        <v>0</v>
      </c>
      <c r="U186" s="36"/>
      <c r="V186" s="36"/>
      <c r="W186" s="36"/>
      <c r="X186" s="36"/>
      <c r="Y186" s="36"/>
      <c r="Z186" s="36"/>
      <c r="AA186" s="36"/>
      <c r="AB186" s="36"/>
      <c r="AC186" s="36"/>
      <c r="AD186" s="36"/>
      <c r="AE186" s="36"/>
      <c r="AR186" s="221" t="s">
        <v>364</v>
      </c>
      <c r="AT186" s="221" t="s">
        <v>302</v>
      </c>
      <c r="AU186" s="221" t="s">
        <v>81</v>
      </c>
      <c r="AY186" s="15" t="s">
        <v>232</v>
      </c>
      <c r="BE186" s="222">
        <f>IF(N186="základní",J186,0)</f>
        <v>0</v>
      </c>
      <c r="BF186" s="222">
        <f>IF(N186="snížená",J186,0)</f>
        <v>0</v>
      </c>
      <c r="BG186" s="222">
        <f>IF(N186="zákl. přenesená",J186,0)</f>
        <v>0</v>
      </c>
      <c r="BH186" s="222">
        <f>IF(N186="sníž. přenesená",J186,0)</f>
        <v>0</v>
      </c>
      <c r="BI186" s="222">
        <f>IF(N186="nulová",J186,0)</f>
        <v>0</v>
      </c>
      <c r="BJ186" s="15" t="s">
        <v>79</v>
      </c>
      <c r="BK186" s="222">
        <f>ROUND(I186*H186,2)</f>
        <v>0</v>
      </c>
      <c r="BL186" s="15" t="s">
        <v>297</v>
      </c>
      <c r="BM186" s="221" t="s">
        <v>2618</v>
      </c>
    </row>
    <row r="187" s="2" customFormat="1" ht="14.4" customHeight="1">
      <c r="A187" s="36"/>
      <c r="B187" s="37"/>
      <c r="C187" s="210" t="s">
        <v>2619</v>
      </c>
      <c r="D187" s="210" t="s">
        <v>234</v>
      </c>
      <c r="E187" s="211" t="s">
        <v>2620</v>
      </c>
      <c r="F187" s="212" t="s">
        <v>2621</v>
      </c>
      <c r="G187" s="213" t="s">
        <v>638</v>
      </c>
      <c r="H187" s="214">
        <v>2</v>
      </c>
      <c r="I187" s="215"/>
      <c r="J187" s="216">
        <f>ROUND(I187*H187,2)</f>
        <v>0</v>
      </c>
      <c r="K187" s="212" t="s">
        <v>19</v>
      </c>
      <c r="L187" s="42"/>
      <c r="M187" s="217" t="s">
        <v>19</v>
      </c>
      <c r="N187" s="218" t="s">
        <v>43</v>
      </c>
      <c r="O187" s="82"/>
      <c r="P187" s="219">
        <f>O187*H187</f>
        <v>0</v>
      </c>
      <c r="Q187" s="219">
        <v>0</v>
      </c>
      <c r="R187" s="219">
        <f>Q187*H187</f>
        <v>0</v>
      </c>
      <c r="S187" s="219">
        <v>0</v>
      </c>
      <c r="T187" s="220">
        <f>S187*H187</f>
        <v>0</v>
      </c>
      <c r="U187" s="36"/>
      <c r="V187" s="36"/>
      <c r="W187" s="36"/>
      <c r="X187" s="36"/>
      <c r="Y187" s="36"/>
      <c r="Z187" s="36"/>
      <c r="AA187" s="36"/>
      <c r="AB187" s="36"/>
      <c r="AC187" s="36"/>
      <c r="AD187" s="36"/>
      <c r="AE187" s="36"/>
      <c r="AR187" s="221" t="s">
        <v>297</v>
      </c>
      <c r="AT187" s="221" t="s">
        <v>234</v>
      </c>
      <c r="AU187" s="221" t="s">
        <v>81</v>
      </c>
      <c r="AY187" s="15" t="s">
        <v>232</v>
      </c>
      <c r="BE187" s="222">
        <f>IF(N187="základní",J187,0)</f>
        <v>0</v>
      </c>
      <c r="BF187" s="222">
        <f>IF(N187="snížená",J187,0)</f>
        <v>0</v>
      </c>
      <c r="BG187" s="222">
        <f>IF(N187="zákl. přenesená",J187,0)</f>
        <v>0</v>
      </c>
      <c r="BH187" s="222">
        <f>IF(N187="sníž. přenesená",J187,0)</f>
        <v>0</v>
      </c>
      <c r="BI187" s="222">
        <f>IF(N187="nulová",J187,0)</f>
        <v>0</v>
      </c>
      <c r="BJ187" s="15" t="s">
        <v>79</v>
      </c>
      <c r="BK187" s="222">
        <f>ROUND(I187*H187,2)</f>
        <v>0</v>
      </c>
      <c r="BL187" s="15" t="s">
        <v>297</v>
      </c>
      <c r="BM187" s="221" t="s">
        <v>2622</v>
      </c>
    </row>
    <row r="188" s="2" customFormat="1" ht="14.4" customHeight="1">
      <c r="A188" s="36"/>
      <c r="B188" s="37"/>
      <c r="C188" s="223" t="s">
        <v>2623</v>
      </c>
      <c r="D188" s="223" t="s">
        <v>302</v>
      </c>
      <c r="E188" s="224" t="s">
        <v>2624</v>
      </c>
      <c r="F188" s="225" t="s">
        <v>2625</v>
      </c>
      <c r="G188" s="226" t="s">
        <v>638</v>
      </c>
      <c r="H188" s="227">
        <v>2</v>
      </c>
      <c r="I188" s="228"/>
      <c r="J188" s="229">
        <f>ROUND(I188*H188,2)</f>
        <v>0</v>
      </c>
      <c r="K188" s="225" t="s">
        <v>19</v>
      </c>
      <c r="L188" s="230"/>
      <c r="M188" s="231" t="s">
        <v>19</v>
      </c>
      <c r="N188" s="232" t="s">
        <v>43</v>
      </c>
      <c r="O188" s="82"/>
      <c r="P188" s="219">
        <f>O188*H188</f>
        <v>0</v>
      </c>
      <c r="Q188" s="219">
        <v>0</v>
      </c>
      <c r="R188" s="219">
        <f>Q188*H188</f>
        <v>0</v>
      </c>
      <c r="S188" s="219">
        <v>0</v>
      </c>
      <c r="T188" s="220">
        <f>S188*H188</f>
        <v>0</v>
      </c>
      <c r="U188" s="36"/>
      <c r="V188" s="36"/>
      <c r="W188" s="36"/>
      <c r="X188" s="36"/>
      <c r="Y188" s="36"/>
      <c r="Z188" s="36"/>
      <c r="AA188" s="36"/>
      <c r="AB188" s="36"/>
      <c r="AC188" s="36"/>
      <c r="AD188" s="36"/>
      <c r="AE188" s="36"/>
      <c r="AR188" s="221" t="s">
        <v>364</v>
      </c>
      <c r="AT188" s="221" t="s">
        <v>302</v>
      </c>
      <c r="AU188" s="221" t="s">
        <v>81</v>
      </c>
      <c r="AY188" s="15" t="s">
        <v>232</v>
      </c>
      <c r="BE188" s="222">
        <f>IF(N188="základní",J188,0)</f>
        <v>0</v>
      </c>
      <c r="BF188" s="222">
        <f>IF(N188="snížená",J188,0)</f>
        <v>0</v>
      </c>
      <c r="BG188" s="222">
        <f>IF(N188="zákl. přenesená",J188,0)</f>
        <v>0</v>
      </c>
      <c r="BH188" s="222">
        <f>IF(N188="sníž. přenesená",J188,0)</f>
        <v>0</v>
      </c>
      <c r="BI188" s="222">
        <f>IF(N188="nulová",J188,0)</f>
        <v>0</v>
      </c>
      <c r="BJ188" s="15" t="s">
        <v>79</v>
      </c>
      <c r="BK188" s="222">
        <f>ROUND(I188*H188,2)</f>
        <v>0</v>
      </c>
      <c r="BL188" s="15" t="s">
        <v>297</v>
      </c>
      <c r="BM188" s="221" t="s">
        <v>2626</v>
      </c>
    </row>
    <row r="189" s="2" customFormat="1" ht="14.4" customHeight="1">
      <c r="A189" s="36"/>
      <c r="B189" s="37"/>
      <c r="C189" s="210" t="s">
        <v>2627</v>
      </c>
      <c r="D189" s="210" t="s">
        <v>234</v>
      </c>
      <c r="E189" s="211" t="s">
        <v>2492</v>
      </c>
      <c r="F189" s="212" t="s">
        <v>2493</v>
      </c>
      <c r="G189" s="213" t="s">
        <v>638</v>
      </c>
      <c r="H189" s="214">
        <v>1</v>
      </c>
      <c r="I189" s="215"/>
      <c r="J189" s="216">
        <f>ROUND(I189*H189,2)</f>
        <v>0</v>
      </c>
      <c r="K189" s="212" t="s">
        <v>19</v>
      </c>
      <c r="L189" s="42"/>
      <c r="M189" s="217" t="s">
        <v>19</v>
      </c>
      <c r="N189" s="218" t="s">
        <v>43</v>
      </c>
      <c r="O189" s="82"/>
      <c r="P189" s="219">
        <f>O189*H189</f>
        <v>0</v>
      </c>
      <c r="Q189" s="219">
        <v>0</v>
      </c>
      <c r="R189" s="219">
        <f>Q189*H189</f>
        <v>0</v>
      </c>
      <c r="S189" s="219">
        <v>0</v>
      </c>
      <c r="T189" s="220">
        <f>S189*H189</f>
        <v>0</v>
      </c>
      <c r="U189" s="36"/>
      <c r="V189" s="36"/>
      <c r="W189" s="36"/>
      <c r="X189" s="36"/>
      <c r="Y189" s="36"/>
      <c r="Z189" s="36"/>
      <c r="AA189" s="36"/>
      <c r="AB189" s="36"/>
      <c r="AC189" s="36"/>
      <c r="AD189" s="36"/>
      <c r="AE189" s="36"/>
      <c r="AR189" s="221" t="s">
        <v>297</v>
      </c>
      <c r="AT189" s="221" t="s">
        <v>234</v>
      </c>
      <c r="AU189" s="221" t="s">
        <v>81</v>
      </c>
      <c r="AY189" s="15" t="s">
        <v>232</v>
      </c>
      <c r="BE189" s="222">
        <f>IF(N189="základní",J189,0)</f>
        <v>0</v>
      </c>
      <c r="BF189" s="222">
        <f>IF(N189="snížená",J189,0)</f>
        <v>0</v>
      </c>
      <c r="BG189" s="222">
        <f>IF(N189="zákl. přenesená",J189,0)</f>
        <v>0</v>
      </c>
      <c r="BH189" s="222">
        <f>IF(N189="sníž. přenesená",J189,0)</f>
        <v>0</v>
      </c>
      <c r="BI189" s="222">
        <f>IF(N189="nulová",J189,0)</f>
        <v>0</v>
      </c>
      <c r="BJ189" s="15" t="s">
        <v>79</v>
      </c>
      <c r="BK189" s="222">
        <f>ROUND(I189*H189,2)</f>
        <v>0</v>
      </c>
      <c r="BL189" s="15" t="s">
        <v>297</v>
      </c>
      <c r="BM189" s="221" t="s">
        <v>2628</v>
      </c>
    </row>
    <row r="190" s="2" customFormat="1" ht="24.15" customHeight="1">
      <c r="A190" s="36"/>
      <c r="B190" s="37"/>
      <c r="C190" s="223" t="s">
        <v>2629</v>
      </c>
      <c r="D190" s="223" t="s">
        <v>302</v>
      </c>
      <c r="E190" s="224" t="s">
        <v>2630</v>
      </c>
      <c r="F190" s="225" t="s">
        <v>2631</v>
      </c>
      <c r="G190" s="226" t="s">
        <v>638</v>
      </c>
      <c r="H190" s="227">
        <v>1</v>
      </c>
      <c r="I190" s="228"/>
      <c r="J190" s="229">
        <f>ROUND(I190*H190,2)</f>
        <v>0</v>
      </c>
      <c r="K190" s="225" t="s">
        <v>19</v>
      </c>
      <c r="L190" s="230"/>
      <c r="M190" s="231" t="s">
        <v>19</v>
      </c>
      <c r="N190" s="232" t="s">
        <v>43</v>
      </c>
      <c r="O190" s="82"/>
      <c r="P190" s="219">
        <f>O190*H190</f>
        <v>0</v>
      </c>
      <c r="Q190" s="219">
        <v>0</v>
      </c>
      <c r="R190" s="219">
        <f>Q190*H190</f>
        <v>0</v>
      </c>
      <c r="S190" s="219">
        <v>0</v>
      </c>
      <c r="T190" s="220">
        <f>S190*H190</f>
        <v>0</v>
      </c>
      <c r="U190" s="36"/>
      <c r="V190" s="36"/>
      <c r="W190" s="36"/>
      <c r="X190" s="36"/>
      <c r="Y190" s="36"/>
      <c r="Z190" s="36"/>
      <c r="AA190" s="36"/>
      <c r="AB190" s="36"/>
      <c r="AC190" s="36"/>
      <c r="AD190" s="36"/>
      <c r="AE190" s="36"/>
      <c r="AR190" s="221" t="s">
        <v>364</v>
      </c>
      <c r="AT190" s="221" t="s">
        <v>302</v>
      </c>
      <c r="AU190" s="221" t="s">
        <v>81</v>
      </c>
      <c r="AY190" s="15" t="s">
        <v>232</v>
      </c>
      <c r="BE190" s="222">
        <f>IF(N190="základní",J190,0)</f>
        <v>0</v>
      </c>
      <c r="BF190" s="222">
        <f>IF(N190="snížená",J190,0)</f>
        <v>0</v>
      </c>
      <c r="BG190" s="222">
        <f>IF(N190="zákl. přenesená",J190,0)</f>
        <v>0</v>
      </c>
      <c r="BH190" s="222">
        <f>IF(N190="sníž. přenesená",J190,0)</f>
        <v>0</v>
      </c>
      <c r="BI190" s="222">
        <f>IF(N190="nulová",J190,0)</f>
        <v>0</v>
      </c>
      <c r="BJ190" s="15" t="s">
        <v>79</v>
      </c>
      <c r="BK190" s="222">
        <f>ROUND(I190*H190,2)</f>
        <v>0</v>
      </c>
      <c r="BL190" s="15" t="s">
        <v>297</v>
      </c>
      <c r="BM190" s="221" t="s">
        <v>2632</v>
      </c>
    </row>
    <row r="191" s="2" customFormat="1" ht="14.4" customHeight="1">
      <c r="A191" s="36"/>
      <c r="B191" s="37"/>
      <c r="C191" s="210" t="s">
        <v>2633</v>
      </c>
      <c r="D191" s="210" t="s">
        <v>234</v>
      </c>
      <c r="E191" s="211" t="s">
        <v>2634</v>
      </c>
      <c r="F191" s="212" t="s">
        <v>2635</v>
      </c>
      <c r="G191" s="213" t="s">
        <v>638</v>
      </c>
      <c r="H191" s="214">
        <v>1</v>
      </c>
      <c r="I191" s="215"/>
      <c r="J191" s="216">
        <f>ROUND(I191*H191,2)</f>
        <v>0</v>
      </c>
      <c r="K191" s="212" t="s">
        <v>19</v>
      </c>
      <c r="L191" s="42"/>
      <c r="M191" s="217" t="s">
        <v>19</v>
      </c>
      <c r="N191" s="218" t="s">
        <v>43</v>
      </c>
      <c r="O191" s="82"/>
      <c r="P191" s="219">
        <f>O191*H191</f>
        <v>0</v>
      </c>
      <c r="Q191" s="219">
        <v>0</v>
      </c>
      <c r="R191" s="219">
        <f>Q191*H191</f>
        <v>0</v>
      </c>
      <c r="S191" s="219">
        <v>0</v>
      </c>
      <c r="T191" s="220">
        <f>S191*H191</f>
        <v>0</v>
      </c>
      <c r="U191" s="36"/>
      <c r="V191" s="36"/>
      <c r="W191" s="36"/>
      <c r="X191" s="36"/>
      <c r="Y191" s="36"/>
      <c r="Z191" s="36"/>
      <c r="AA191" s="36"/>
      <c r="AB191" s="36"/>
      <c r="AC191" s="36"/>
      <c r="AD191" s="36"/>
      <c r="AE191" s="36"/>
      <c r="AR191" s="221" t="s">
        <v>297</v>
      </c>
      <c r="AT191" s="221" t="s">
        <v>234</v>
      </c>
      <c r="AU191" s="221" t="s">
        <v>81</v>
      </c>
      <c r="AY191" s="15" t="s">
        <v>232</v>
      </c>
      <c r="BE191" s="222">
        <f>IF(N191="základní",J191,0)</f>
        <v>0</v>
      </c>
      <c r="BF191" s="222">
        <f>IF(N191="snížená",J191,0)</f>
        <v>0</v>
      </c>
      <c r="BG191" s="222">
        <f>IF(N191="zákl. přenesená",J191,0)</f>
        <v>0</v>
      </c>
      <c r="BH191" s="222">
        <f>IF(N191="sníž. přenesená",J191,0)</f>
        <v>0</v>
      </c>
      <c r="BI191" s="222">
        <f>IF(N191="nulová",J191,0)</f>
        <v>0</v>
      </c>
      <c r="BJ191" s="15" t="s">
        <v>79</v>
      </c>
      <c r="BK191" s="222">
        <f>ROUND(I191*H191,2)</f>
        <v>0</v>
      </c>
      <c r="BL191" s="15" t="s">
        <v>297</v>
      </c>
      <c r="BM191" s="221" t="s">
        <v>2636</v>
      </c>
    </row>
    <row r="192" s="2" customFormat="1" ht="14.4" customHeight="1">
      <c r="A192" s="36"/>
      <c r="B192" s="37"/>
      <c r="C192" s="223" t="s">
        <v>2637</v>
      </c>
      <c r="D192" s="223" t="s">
        <v>302</v>
      </c>
      <c r="E192" s="224" t="s">
        <v>2638</v>
      </c>
      <c r="F192" s="225" t="s">
        <v>2639</v>
      </c>
      <c r="G192" s="226" t="s">
        <v>638</v>
      </c>
      <c r="H192" s="227">
        <v>1</v>
      </c>
      <c r="I192" s="228"/>
      <c r="J192" s="229">
        <f>ROUND(I192*H192,2)</f>
        <v>0</v>
      </c>
      <c r="K192" s="225" t="s">
        <v>19</v>
      </c>
      <c r="L192" s="230"/>
      <c r="M192" s="231" t="s">
        <v>19</v>
      </c>
      <c r="N192" s="232" t="s">
        <v>43</v>
      </c>
      <c r="O192" s="82"/>
      <c r="P192" s="219">
        <f>O192*H192</f>
        <v>0</v>
      </c>
      <c r="Q192" s="219">
        <v>0</v>
      </c>
      <c r="R192" s="219">
        <f>Q192*H192</f>
        <v>0</v>
      </c>
      <c r="S192" s="219">
        <v>0</v>
      </c>
      <c r="T192" s="220">
        <f>S192*H192</f>
        <v>0</v>
      </c>
      <c r="U192" s="36"/>
      <c r="V192" s="36"/>
      <c r="W192" s="36"/>
      <c r="X192" s="36"/>
      <c r="Y192" s="36"/>
      <c r="Z192" s="36"/>
      <c r="AA192" s="36"/>
      <c r="AB192" s="36"/>
      <c r="AC192" s="36"/>
      <c r="AD192" s="36"/>
      <c r="AE192" s="36"/>
      <c r="AR192" s="221" t="s">
        <v>364</v>
      </c>
      <c r="AT192" s="221" t="s">
        <v>302</v>
      </c>
      <c r="AU192" s="221" t="s">
        <v>81</v>
      </c>
      <c r="AY192" s="15" t="s">
        <v>232</v>
      </c>
      <c r="BE192" s="222">
        <f>IF(N192="základní",J192,0)</f>
        <v>0</v>
      </c>
      <c r="BF192" s="222">
        <f>IF(N192="snížená",J192,0)</f>
        <v>0</v>
      </c>
      <c r="BG192" s="222">
        <f>IF(N192="zákl. přenesená",J192,0)</f>
        <v>0</v>
      </c>
      <c r="BH192" s="222">
        <f>IF(N192="sníž. přenesená",J192,0)</f>
        <v>0</v>
      </c>
      <c r="BI192" s="222">
        <f>IF(N192="nulová",J192,0)</f>
        <v>0</v>
      </c>
      <c r="BJ192" s="15" t="s">
        <v>79</v>
      </c>
      <c r="BK192" s="222">
        <f>ROUND(I192*H192,2)</f>
        <v>0</v>
      </c>
      <c r="BL192" s="15" t="s">
        <v>297</v>
      </c>
      <c r="BM192" s="221" t="s">
        <v>2640</v>
      </c>
    </row>
    <row r="193" s="2" customFormat="1" ht="14.4" customHeight="1">
      <c r="A193" s="36"/>
      <c r="B193" s="37"/>
      <c r="C193" s="210" t="s">
        <v>2641</v>
      </c>
      <c r="D193" s="210" t="s">
        <v>234</v>
      </c>
      <c r="E193" s="211" t="s">
        <v>2642</v>
      </c>
      <c r="F193" s="212" t="s">
        <v>2643</v>
      </c>
      <c r="G193" s="213" t="s">
        <v>638</v>
      </c>
      <c r="H193" s="214">
        <v>2</v>
      </c>
      <c r="I193" s="215"/>
      <c r="J193" s="216">
        <f>ROUND(I193*H193,2)</f>
        <v>0</v>
      </c>
      <c r="K193" s="212" t="s">
        <v>19</v>
      </c>
      <c r="L193" s="42"/>
      <c r="M193" s="217" t="s">
        <v>19</v>
      </c>
      <c r="N193" s="218" t="s">
        <v>43</v>
      </c>
      <c r="O193" s="82"/>
      <c r="P193" s="219">
        <f>O193*H193</f>
        <v>0</v>
      </c>
      <c r="Q193" s="219">
        <v>0</v>
      </c>
      <c r="R193" s="219">
        <f>Q193*H193</f>
        <v>0</v>
      </c>
      <c r="S193" s="219">
        <v>0</v>
      </c>
      <c r="T193" s="220">
        <f>S193*H193</f>
        <v>0</v>
      </c>
      <c r="U193" s="36"/>
      <c r="V193" s="36"/>
      <c r="W193" s="36"/>
      <c r="X193" s="36"/>
      <c r="Y193" s="36"/>
      <c r="Z193" s="36"/>
      <c r="AA193" s="36"/>
      <c r="AB193" s="36"/>
      <c r="AC193" s="36"/>
      <c r="AD193" s="36"/>
      <c r="AE193" s="36"/>
      <c r="AR193" s="221" t="s">
        <v>297</v>
      </c>
      <c r="AT193" s="221" t="s">
        <v>234</v>
      </c>
      <c r="AU193" s="221" t="s">
        <v>81</v>
      </c>
      <c r="AY193" s="15" t="s">
        <v>232</v>
      </c>
      <c r="BE193" s="222">
        <f>IF(N193="základní",J193,0)</f>
        <v>0</v>
      </c>
      <c r="BF193" s="222">
        <f>IF(N193="snížená",J193,0)</f>
        <v>0</v>
      </c>
      <c r="BG193" s="222">
        <f>IF(N193="zákl. přenesená",J193,0)</f>
        <v>0</v>
      </c>
      <c r="BH193" s="222">
        <f>IF(N193="sníž. přenesená",J193,0)</f>
        <v>0</v>
      </c>
      <c r="BI193" s="222">
        <f>IF(N193="nulová",J193,0)</f>
        <v>0</v>
      </c>
      <c r="BJ193" s="15" t="s">
        <v>79</v>
      </c>
      <c r="BK193" s="222">
        <f>ROUND(I193*H193,2)</f>
        <v>0</v>
      </c>
      <c r="BL193" s="15" t="s">
        <v>297</v>
      </c>
      <c r="BM193" s="221" t="s">
        <v>2644</v>
      </c>
    </row>
    <row r="194" s="2" customFormat="1" ht="37.8" customHeight="1">
      <c r="A194" s="36"/>
      <c r="B194" s="37"/>
      <c r="C194" s="223" t="s">
        <v>2645</v>
      </c>
      <c r="D194" s="223" t="s">
        <v>302</v>
      </c>
      <c r="E194" s="224" t="s">
        <v>2646</v>
      </c>
      <c r="F194" s="225" t="s">
        <v>2458</v>
      </c>
      <c r="G194" s="226" t="s">
        <v>638</v>
      </c>
      <c r="H194" s="227">
        <v>1</v>
      </c>
      <c r="I194" s="228"/>
      <c r="J194" s="229">
        <f>ROUND(I194*H194,2)</f>
        <v>0</v>
      </c>
      <c r="K194" s="225" t="s">
        <v>19</v>
      </c>
      <c r="L194" s="230"/>
      <c r="M194" s="231" t="s">
        <v>19</v>
      </c>
      <c r="N194" s="232" t="s">
        <v>43</v>
      </c>
      <c r="O194" s="82"/>
      <c r="P194" s="219">
        <f>O194*H194</f>
        <v>0</v>
      </c>
      <c r="Q194" s="219">
        <v>0</v>
      </c>
      <c r="R194" s="219">
        <f>Q194*H194</f>
        <v>0</v>
      </c>
      <c r="S194" s="219">
        <v>0</v>
      </c>
      <c r="T194" s="220">
        <f>S194*H194</f>
        <v>0</v>
      </c>
      <c r="U194" s="36"/>
      <c r="V194" s="36"/>
      <c r="W194" s="36"/>
      <c r="X194" s="36"/>
      <c r="Y194" s="36"/>
      <c r="Z194" s="36"/>
      <c r="AA194" s="36"/>
      <c r="AB194" s="36"/>
      <c r="AC194" s="36"/>
      <c r="AD194" s="36"/>
      <c r="AE194" s="36"/>
      <c r="AR194" s="221" t="s">
        <v>364</v>
      </c>
      <c r="AT194" s="221" t="s">
        <v>302</v>
      </c>
      <c r="AU194" s="221" t="s">
        <v>81</v>
      </c>
      <c r="AY194" s="15" t="s">
        <v>232</v>
      </c>
      <c r="BE194" s="222">
        <f>IF(N194="základní",J194,0)</f>
        <v>0</v>
      </c>
      <c r="BF194" s="222">
        <f>IF(N194="snížená",J194,0)</f>
        <v>0</v>
      </c>
      <c r="BG194" s="222">
        <f>IF(N194="zákl. přenesená",J194,0)</f>
        <v>0</v>
      </c>
      <c r="BH194" s="222">
        <f>IF(N194="sníž. přenesená",J194,0)</f>
        <v>0</v>
      </c>
      <c r="BI194" s="222">
        <f>IF(N194="nulová",J194,0)</f>
        <v>0</v>
      </c>
      <c r="BJ194" s="15" t="s">
        <v>79</v>
      </c>
      <c r="BK194" s="222">
        <f>ROUND(I194*H194,2)</f>
        <v>0</v>
      </c>
      <c r="BL194" s="15" t="s">
        <v>297</v>
      </c>
      <c r="BM194" s="221" t="s">
        <v>2647</v>
      </c>
    </row>
    <row r="195" s="2" customFormat="1" ht="37.8" customHeight="1">
      <c r="A195" s="36"/>
      <c r="B195" s="37"/>
      <c r="C195" s="210" t="s">
        <v>2648</v>
      </c>
      <c r="D195" s="210" t="s">
        <v>234</v>
      </c>
      <c r="E195" s="211" t="s">
        <v>2649</v>
      </c>
      <c r="F195" s="212" t="s">
        <v>1541</v>
      </c>
      <c r="G195" s="213" t="s">
        <v>638</v>
      </c>
      <c r="H195" s="214">
        <v>1</v>
      </c>
      <c r="I195" s="215"/>
      <c r="J195" s="216">
        <f>ROUND(I195*H195,2)</f>
        <v>0</v>
      </c>
      <c r="K195" s="212" t="s">
        <v>19</v>
      </c>
      <c r="L195" s="42"/>
      <c r="M195" s="217" t="s">
        <v>19</v>
      </c>
      <c r="N195" s="218" t="s">
        <v>43</v>
      </c>
      <c r="O195" s="82"/>
      <c r="P195" s="219">
        <f>O195*H195</f>
        <v>0</v>
      </c>
      <c r="Q195" s="219">
        <v>0</v>
      </c>
      <c r="R195" s="219">
        <f>Q195*H195</f>
        <v>0</v>
      </c>
      <c r="S195" s="219">
        <v>0</v>
      </c>
      <c r="T195" s="220">
        <f>S195*H195</f>
        <v>0</v>
      </c>
      <c r="U195" s="36"/>
      <c r="V195" s="36"/>
      <c r="W195" s="36"/>
      <c r="X195" s="36"/>
      <c r="Y195" s="36"/>
      <c r="Z195" s="36"/>
      <c r="AA195" s="36"/>
      <c r="AB195" s="36"/>
      <c r="AC195" s="36"/>
      <c r="AD195" s="36"/>
      <c r="AE195" s="36"/>
      <c r="AR195" s="221" t="s">
        <v>297</v>
      </c>
      <c r="AT195" s="221" t="s">
        <v>234</v>
      </c>
      <c r="AU195" s="221" t="s">
        <v>81</v>
      </c>
      <c r="AY195" s="15" t="s">
        <v>232</v>
      </c>
      <c r="BE195" s="222">
        <f>IF(N195="základní",J195,0)</f>
        <v>0</v>
      </c>
      <c r="BF195" s="222">
        <f>IF(N195="snížená",J195,0)</f>
        <v>0</v>
      </c>
      <c r="BG195" s="222">
        <f>IF(N195="zákl. přenesená",J195,0)</f>
        <v>0</v>
      </c>
      <c r="BH195" s="222">
        <f>IF(N195="sníž. přenesená",J195,0)</f>
        <v>0</v>
      </c>
      <c r="BI195" s="222">
        <f>IF(N195="nulová",J195,0)</f>
        <v>0</v>
      </c>
      <c r="BJ195" s="15" t="s">
        <v>79</v>
      </c>
      <c r="BK195" s="222">
        <f>ROUND(I195*H195,2)</f>
        <v>0</v>
      </c>
      <c r="BL195" s="15" t="s">
        <v>297</v>
      </c>
      <c r="BM195" s="221" t="s">
        <v>2650</v>
      </c>
    </row>
    <row r="196" s="2" customFormat="1" ht="14.4" customHeight="1">
      <c r="A196" s="36"/>
      <c r="B196" s="37"/>
      <c r="C196" s="210" t="s">
        <v>2651</v>
      </c>
      <c r="D196" s="210" t="s">
        <v>234</v>
      </c>
      <c r="E196" s="211" t="s">
        <v>2652</v>
      </c>
      <c r="F196" s="212" t="s">
        <v>1544</v>
      </c>
      <c r="G196" s="213" t="s">
        <v>638</v>
      </c>
      <c r="H196" s="214">
        <v>1</v>
      </c>
      <c r="I196" s="215"/>
      <c r="J196" s="216">
        <f>ROUND(I196*H196,2)</f>
        <v>0</v>
      </c>
      <c r="K196" s="212" t="s">
        <v>19</v>
      </c>
      <c r="L196" s="42"/>
      <c r="M196" s="217" t="s">
        <v>19</v>
      </c>
      <c r="N196" s="218" t="s">
        <v>43</v>
      </c>
      <c r="O196" s="82"/>
      <c r="P196" s="219">
        <f>O196*H196</f>
        <v>0</v>
      </c>
      <c r="Q196" s="219">
        <v>0</v>
      </c>
      <c r="R196" s="219">
        <f>Q196*H196</f>
        <v>0</v>
      </c>
      <c r="S196" s="219">
        <v>0</v>
      </c>
      <c r="T196" s="220">
        <f>S196*H196</f>
        <v>0</v>
      </c>
      <c r="U196" s="36"/>
      <c r="V196" s="36"/>
      <c r="W196" s="36"/>
      <c r="X196" s="36"/>
      <c r="Y196" s="36"/>
      <c r="Z196" s="36"/>
      <c r="AA196" s="36"/>
      <c r="AB196" s="36"/>
      <c r="AC196" s="36"/>
      <c r="AD196" s="36"/>
      <c r="AE196" s="36"/>
      <c r="AR196" s="221" t="s">
        <v>297</v>
      </c>
      <c r="AT196" s="221" t="s">
        <v>234</v>
      </c>
      <c r="AU196" s="221" t="s">
        <v>81</v>
      </c>
      <c r="AY196" s="15" t="s">
        <v>232</v>
      </c>
      <c r="BE196" s="222">
        <f>IF(N196="základní",J196,0)</f>
        <v>0</v>
      </c>
      <c r="BF196" s="222">
        <f>IF(N196="snížená",J196,0)</f>
        <v>0</v>
      </c>
      <c r="BG196" s="222">
        <f>IF(N196="zákl. přenesená",J196,0)</f>
        <v>0</v>
      </c>
      <c r="BH196" s="222">
        <f>IF(N196="sníž. přenesená",J196,0)</f>
        <v>0</v>
      </c>
      <c r="BI196" s="222">
        <f>IF(N196="nulová",J196,0)</f>
        <v>0</v>
      </c>
      <c r="BJ196" s="15" t="s">
        <v>79</v>
      </c>
      <c r="BK196" s="222">
        <f>ROUND(I196*H196,2)</f>
        <v>0</v>
      </c>
      <c r="BL196" s="15" t="s">
        <v>297</v>
      </c>
      <c r="BM196" s="221" t="s">
        <v>2653</v>
      </c>
    </row>
    <row r="197" s="2" customFormat="1" ht="14.4" customHeight="1">
      <c r="A197" s="36"/>
      <c r="B197" s="37"/>
      <c r="C197" s="210" t="s">
        <v>2654</v>
      </c>
      <c r="D197" s="210" t="s">
        <v>234</v>
      </c>
      <c r="E197" s="211" t="s">
        <v>2655</v>
      </c>
      <c r="F197" s="212" t="s">
        <v>1547</v>
      </c>
      <c r="G197" s="213" t="s">
        <v>638</v>
      </c>
      <c r="H197" s="214">
        <v>1</v>
      </c>
      <c r="I197" s="215"/>
      <c r="J197" s="216">
        <f>ROUND(I197*H197,2)</f>
        <v>0</v>
      </c>
      <c r="K197" s="212" t="s">
        <v>19</v>
      </c>
      <c r="L197" s="42"/>
      <c r="M197" s="217" t="s">
        <v>19</v>
      </c>
      <c r="N197" s="218" t="s">
        <v>43</v>
      </c>
      <c r="O197" s="82"/>
      <c r="P197" s="219">
        <f>O197*H197</f>
        <v>0</v>
      </c>
      <c r="Q197" s="219">
        <v>0</v>
      </c>
      <c r="R197" s="219">
        <f>Q197*H197</f>
        <v>0</v>
      </c>
      <c r="S197" s="219">
        <v>0</v>
      </c>
      <c r="T197" s="220">
        <f>S197*H197</f>
        <v>0</v>
      </c>
      <c r="U197" s="36"/>
      <c r="V197" s="36"/>
      <c r="W197" s="36"/>
      <c r="X197" s="36"/>
      <c r="Y197" s="36"/>
      <c r="Z197" s="36"/>
      <c r="AA197" s="36"/>
      <c r="AB197" s="36"/>
      <c r="AC197" s="36"/>
      <c r="AD197" s="36"/>
      <c r="AE197" s="36"/>
      <c r="AR197" s="221" t="s">
        <v>297</v>
      </c>
      <c r="AT197" s="221" t="s">
        <v>234</v>
      </c>
      <c r="AU197" s="221" t="s">
        <v>81</v>
      </c>
      <c r="AY197" s="15" t="s">
        <v>232</v>
      </c>
      <c r="BE197" s="222">
        <f>IF(N197="základní",J197,0)</f>
        <v>0</v>
      </c>
      <c r="BF197" s="222">
        <f>IF(N197="snížená",J197,0)</f>
        <v>0</v>
      </c>
      <c r="BG197" s="222">
        <f>IF(N197="zákl. přenesená",J197,0)</f>
        <v>0</v>
      </c>
      <c r="BH197" s="222">
        <f>IF(N197="sníž. přenesená",J197,0)</f>
        <v>0</v>
      </c>
      <c r="BI197" s="222">
        <f>IF(N197="nulová",J197,0)</f>
        <v>0</v>
      </c>
      <c r="BJ197" s="15" t="s">
        <v>79</v>
      </c>
      <c r="BK197" s="222">
        <f>ROUND(I197*H197,2)</f>
        <v>0</v>
      </c>
      <c r="BL197" s="15" t="s">
        <v>297</v>
      </c>
      <c r="BM197" s="221" t="s">
        <v>2656</v>
      </c>
    </row>
    <row r="198" s="12" customFormat="1" ht="22.8" customHeight="1">
      <c r="A198" s="12"/>
      <c r="B198" s="194"/>
      <c r="C198" s="195"/>
      <c r="D198" s="196" t="s">
        <v>71</v>
      </c>
      <c r="E198" s="208" t="s">
        <v>2657</v>
      </c>
      <c r="F198" s="208" t="s">
        <v>2658</v>
      </c>
      <c r="G198" s="195"/>
      <c r="H198" s="195"/>
      <c r="I198" s="198"/>
      <c r="J198" s="209">
        <f>BK198</f>
        <v>0</v>
      </c>
      <c r="K198" s="195"/>
      <c r="L198" s="200"/>
      <c r="M198" s="201"/>
      <c r="N198" s="202"/>
      <c r="O198" s="202"/>
      <c r="P198" s="203">
        <f>SUM(P199:P240)</f>
        <v>0</v>
      </c>
      <c r="Q198" s="202"/>
      <c r="R198" s="203">
        <f>SUM(R199:R240)</f>
        <v>0</v>
      </c>
      <c r="S198" s="202"/>
      <c r="T198" s="204">
        <f>SUM(T199:T240)</f>
        <v>0</v>
      </c>
      <c r="U198" s="12"/>
      <c r="V198" s="12"/>
      <c r="W198" s="12"/>
      <c r="X198" s="12"/>
      <c r="Y198" s="12"/>
      <c r="Z198" s="12"/>
      <c r="AA198" s="12"/>
      <c r="AB198" s="12"/>
      <c r="AC198" s="12"/>
      <c r="AD198" s="12"/>
      <c r="AE198" s="12"/>
      <c r="AR198" s="205" t="s">
        <v>81</v>
      </c>
      <c r="AT198" s="206" t="s">
        <v>71</v>
      </c>
      <c r="AU198" s="206" t="s">
        <v>79</v>
      </c>
      <c r="AY198" s="205" t="s">
        <v>232</v>
      </c>
      <c r="BK198" s="207">
        <f>SUM(BK199:BK240)</f>
        <v>0</v>
      </c>
    </row>
    <row r="199" s="2" customFormat="1" ht="14.4" customHeight="1">
      <c r="A199" s="36"/>
      <c r="B199" s="37"/>
      <c r="C199" s="210" t="s">
        <v>2659</v>
      </c>
      <c r="D199" s="210" t="s">
        <v>234</v>
      </c>
      <c r="E199" s="211" t="s">
        <v>2660</v>
      </c>
      <c r="F199" s="212" t="s">
        <v>2661</v>
      </c>
      <c r="G199" s="213" t="s">
        <v>638</v>
      </c>
      <c r="H199" s="214">
        <v>11</v>
      </c>
      <c r="I199" s="215"/>
      <c r="J199" s="216">
        <f>ROUND(I199*H199,2)</f>
        <v>0</v>
      </c>
      <c r="K199" s="212" t="s">
        <v>19</v>
      </c>
      <c r="L199" s="42"/>
      <c r="M199" s="217" t="s">
        <v>19</v>
      </c>
      <c r="N199" s="218" t="s">
        <v>43</v>
      </c>
      <c r="O199" s="82"/>
      <c r="P199" s="219">
        <f>O199*H199</f>
        <v>0</v>
      </c>
      <c r="Q199" s="219">
        <v>0</v>
      </c>
      <c r="R199" s="219">
        <f>Q199*H199</f>
        <v>0</v>
      </c>
      <c r="S199" s="219">
        <v>0</v>
      </c>
      <c r="T199" s="220">
        <f>S199*H199</f>
        <v>0</v>
      </c>
      <c r="U199" s="36"/>
      <c r="V199" s="36"/>
      <c r="W199" s="36"/>
      <c r="X199" s="36"/>
      <c r="Y199" s="36"/>
      <c r="Z199" s="36"/>
      <c r="AA199" s="36"/>
      <c r="AB199" s="36"/>
      <c r="AC199" s="36"/>
      <c r="AD199" s="36"/>
      <c r="AE199" s="36"/>
      <c r="AR199" s="221" t="s">
        <v>297</v>
      </c>
      <c r="AT199" s="221" t="s">
        <v>234</v>
      </c>
      <c r="AU199" s="221" t="s">
        <v>81</v>
      </c>
      <c r="AY199" s="15" t="s">
        <v>232</v>
      </c>
      <c r="BE199" s="222">
        <f>IF(N199="základní",J199,0)</f>
        <v>0</v>
      </c>
      <c r="BF199" s="222">
        <f>IF(N199="snížená",J199,0)</f>
        <v>0</v>
      </c>
      <c r="BG199" s="222">
        <f>IF(N199="zákl. přenesená",J199,0)</f>
        <v>0</v>
      </c>
      <c r="BH199" s="222">
        <f>IF(N199="sníž. přenesená",J199,0)</f>
        <v>0</v>
      </c>
      <c r="BI199" s="222">
        <f>IF(N199="nulová",J199,0)</f>
        <v>0</v>
      </c>
      <c r="BJ199" s="15" t="s">
        <v>79</v>
      </c>
      <c r="BK199" s="222">
        <f>ROUND(I199*H199,2)</f>
        <v>0</v>
      </c>
      <c r="BL199" s="15" t="s">
        <v>297</v>
      </c>
      <c r="BM199" s="221" t="s">
        <v>2662</v>
      </c>
    </row>
    <row r="200" s="2" customFormat="1" ht="49.05" customHeight="1">
      <c r="A200" s="36"/>
      <c r="B200" s="37"/>
      <c r="C200" s="223" t="s">
        <v>2663</v>
      </c>
      <c r="D200" s="223" t="s">
        <v>302</v>
      </c>
      <c r="E200" s="224" t="s">
        <v>2664</v>
      </c>
      <c r="F200" s="225" t="s">
        <v>2665</v>
      </c>
      <c r="G200" s="226" t="s">
        <v>638</v>
      </c>
      <c r="H200" s="227">
        <v>11</v>
      </c>
      <c r="I200" s="228"/>
      <c r="J200" s="229">
        <f>ROUND(I200*H200,2)</f>
        <v>0</v>
      </c>
      <c r="K200" s="225" t="s">
        <v>19</v>
      </c>
      <c r="L200" s="230"/>
      <c r="M200" s="231" t="s">
        <v>19</v>
      </c>
      <c r="N200" s="232" t="s">
        <v>43</v>
      </c>
      <c r="O200" s="82"/>
      <c r="P200" s="219">
        <f>O200*H200</f>
        <v>0</v>
      </c>
      <c r="Q200" s="219">
        <v>0</v>
      </c>
      <c r="R200" s="219">
        <f>Q200*H200</f>
        <v>0</v>
      </c>
      <c r="S200" s="219">
        <v>0</v>
      </c>
      <c r="T200" s="220">
        <f>S200*H200</f>
        <v>0</v>
      </c>
      <c r="U200" s="36"/>
      <c r="V200" s="36"/>
      <c r="W200" s="36"/>
      <c r="X200" s="36"/>
      <c r="Y200" s="36"/>
      <c r="Z200" s="36"/>
      <c r="AA200" s="36"/>
      <c r="AB200" s="36"/>
      <c r="AC200" s="36"/>
      <c r="AD200" s="36"/>
      <c r="AE200" s="36"/>
      <c r="AR200" s="221" t="s">
        <v>364</v>
      </c>
      <c r="AT200" s="221" t="s">
        <v>302</v>
      </c>
      <c r="AU200" s="221" t="s">
        <v>81</v>
      </c>
      <c r="AY200" s="15" t="s">
        <v>232</v>
      </c>
      <c r="BE200" s="222">
        <f>IF(N200="základní",J200,0)</f>
        <v>0</v>
      </c>
      <c r="BF200" s="222">
        <f>IF(N200="snížená",J200,0)</f>
        <v>0</v>
      </c>
      <c r="BG200" s="222">
        <f>IF(N200="zákl. přenesená",J200,0)</f>
        <v>0</v>
      </c>
      <c r="BH200" s="222">
        <f>IF(N200="sníž. přenesená",J200,0)</f>
        <v>0</v>
      </c>
      <c r="BI200" s="222">
        <f>IF(N200="nulová",J200,0)</f>
        <v>0</v>
      </c>
      <c r="BJ200" s="15" t="s">
        <v>79</v>
      </c>
      <c r="BK200" s="222">
        <f>ROUND(I200*H200,2)</f>
        <v>0</v>
      </c>
      <c r="BL200" s="15" t="s">
        <v>297</v>
      </c>
      <c r="BM200" s="221" t="s">
        <v>2666</v>
      </c>
    </row>
    <row r="201" s="2" customFormat="1" ht="14.4" customHeight="1">
      <c r="A201" s="36"/>
      <c r="B201" s="37"/>
      <c r="C201" s="223" t="s">
        <v>2667</v>
      </c>
      <c r="D201" s="223" t="s">
        <v>302</v>
      </c>
      <c r="E201" s="224" t="s">
        <v>2668</v>
      </c>
      <c r="F201" s="225" t="s">
        <v>2669</v>
      </c>
      <c r="G201" s="226" t="s">
        <v>638</v>
      </c>
      <c r="H201" s="227">
        <v>11</v>
      </c>
      <c r="I201" s="228"/>
      <c r="J201" s="229">
        <f>ROUND(I201*H201,2)</f>
        <v>0</v>
      </c>
      <c r="K201" s="225" t="s">
        <v>19</v>
      </c>
      <c r="L201" s="230"/>
      <c r="M201" s="231" t="s">
        <v>19</v>
      </c>
      <c r="N201" s="232" t="s">
        <v>43</v>
      </c>
      <c r="O201" s="82"/>
      <c r="P201" s="219">
        <f>O201*H201</f>
        <v>0</v>
      </c>
      <c r="Q201" s="219">
        <v>0</v>
      </c>
      <c r="R201" s="219">
        <f>Q201*H201</f>
        <v>0</v>
      </c>
      <c r="S201" s="219">
        <v>0</v>
      </c>
      <c r="T201" s="220">
        <f>S201*H201</f>
        <v>0</v>
      </c>
      <c r="U201" s="36"/>
      <c r="V201" s="36"/>
      <c r="W201" s="36"/>
      <c r="X201" s="36"/>
      <c r="Y201" s="36"/>
      <c r="Z201" s="36"/>
      <c r="AA201" s="36"/>
      <c r="AB201" s="36"/>
      <c r="AC201" s="36"/>
      <c r="AD201" s="36"/>
      <c r="AE201" s="36"/>
      <c r="AR201" s="221" t="s">
        <v>364</v>
      </c>
      <c r="AT201" s="221" t="s">
        <v>302</v>
      </c>
      <c r="AU201" s="221" t="s">
        <v>81</v>
      </c>
      <c r="AY201" s="15" t="s">
        <v>232</v>
      </c>
      <c r="BE201" s="222">
        <f>IF(N201="základní",J201,0)</f>
        <v>0</v>
      </c>
      <c r="BF201" s="222">
        <f>IF(N201="snížená",J201,0)</f>
        <v>0</v>
      </c>
      <c r="BG201" s="222">
        <f>IF(N201="zákl. přenesená",J201,0)</f>
        <v>0</v>
      </c>
      <c r="BH201" s="222">
        <f>IF(N201="sníž. přenesená",J201,0)</f>
        <v>0</v>
      </c>
      <c r="BI201" s="222">
        <f>IF(N201="nulová",J201,0)</f>
        <v>0</v>
      </c>
      <c r="BJ201" s="15" t="s">
        <v>79</v>
      </c>
      <c r="BK201" s="222">
        <f>ROUND(I201*H201,2)</f>
        <v>0</v>
      </c>
      <c r="BL201" s="15" t="s">
        <v>297</v>
      </c>
      <c r="BM201" s="221" t="s">
        <v>2670</v>
      </c>
    </row>
    <row r="202" s="2" customFormat="1" ht="14.4" customHeight="1">
      <c r="A202" s="36"/>
      <c r="B202" s="37"/>
      <c r="C202" s="210" t="s">
        <v>2671</v>
      </c>
      <c r="D202" s="210" t="s">
        <v>234</v>
      </c>
      <c r="E202" s="211" t="s">
        <v>2672</v>
      </c>
      <c r="F202" s="212" t="s">
        <v>2673</v>
      </c>
      <c r="G202" s="213" t="s">
        <v>638</v>
      </c>
      <c r="H202" s="214">
        <v>11</v>
      </c>
      <c r="I202" s="215"/>
      <c r="J202" s="216">
        <f>ROUND(I202*H202,2)</f>
        <v>0</v>
      </c>
      <c r="K202" s="212" t="s">
        <v>19</v>
      </c>
      <c r="L202" s="42"/>
      <c r="M202" s="217" t="s">
        <v>19</v>
      </c>
      <c r="N202" s="218" t="s">
        <v>43</v>
      </c>
      <c r="O202" s="82"/>
      <c r="P202" s="219">
        <f>O202*H202</f>
        <v>0</v>
      </c>
      <c r="Q202" s="219">
        <v>0</v>
      </c>
      <c r="R202" s="219">
        <f>Q202*H202</f>
        <v>0</v>
      </c>
      <c r="S202" s="219">
        <v>0</v>
      </c>
      <c r="T202" s="220">
        <f>S202*H202</f>
        <v>0</v>
      </c>
      <c r="U202" s="36"/>
      <c r="V202" s="36"/>
      <c r="W202" s="36"/>
      <c r="X202" s="36"/>
      <c r="Y202" s="36"/>
      <c r="Z202" s="36"/>
      <c r="AA202" s="36"/>
      <c r="AB202" s="36"/>
      <c r="AC202" s="36"/>
      <c r="AD202" s="36"/>
      <c r="AE202" s="36"/>
      <c r="AR202" s="221" t="s">
        <v>297</v>
      </c>
      <c r="AT202" s="221" t="s">
        <v>234</v>
      </c>
      <c r="AU202" s="221" t="s">
        <v>81</v>
      </c>
      <c r="AY202" s="15" t="s">
        <v>232</v>
      </c>
      <c r="BE202" s="222">
        <f>IF(N202="základní",J202,0)</f>
        <v>0</v>
      </c>
      <c r="BF202" s="222">
        <f>IF(N202="snížená",J202,0)</f>
        <v>0</v>
      </c>
      <c r="BG202" s="222">
        <f>IF(N202="zákl. přenesená",J202,0)</f>
        <v>0</v>
      </c>
      <c r="BH202" s="222">
        <f>IF(N202="sníž. přenesená",J202,0)</f>
        <v>0</v>
      </c>
      <c r="BI202" s="222">
        <f>IF(N202="nulová",J202,0)</f>
        <v>0</v>
      </c>
      <c r="BJ202" s="15" t="s">
        <v>79</v>
      </c>
      <c r="BK202" s="222">
        <f>ROUND(I202*H202,2)</f>
        <v>0</v>
      </c>
      <c r="BL202" s="15" t="s">
        <v>297</v>
      </c>
      <c r="BM202" s="221" t="s">
        <v>2674</v>
      </c>
    </row>
    <row r="203" s="2" customFormat="1" ht="49.05" customHeight="1">
      <c r="A203" s="36"/>
      <c r="B203" s="37"/>
      <c r="C203" s="223" t="s">
        <v>2675</v>
      </c>
      <c r="D203" s="223" t="s">
        <v>302</v>
      </c>
      <c r="E203" s="224" t="s">
        <v>2676</v>
      </c>
      <c r="F203" s="225" t="s">
        <v>2677</v>
      </c>
      <c r="G203" s="226" t="s">
        <v>638</v>
      </c>
      <c r="H203" s="227">
        <v>10</v>
      </c>
      <c r="I203" s="228"/>
      <c r="J203" s="229">
        <f>ROUND(I203*H203,2)</f>
        <v>0</v>
      </c>
      <c r="K203" s="225" t="s">
        <v>19</v>
      </c>
      <c r="L203" s="230"/>
      <c r="M203" s="231" t="s">
        <v>19</v>
      </c>
      <c r="N203" s="232" t="s">
        <v>43</v>
      </c>
      <c r="O203" s="82"/>
      <c r="P203" s="219">
        <f>O203*H203</f>
        <v>0</v>
      </c>
      <c r="Q203" s="219">
        <v>0</v>
      </c>
      <c r="R203" s="219">
        <f>Q203*H203</f>
        <v>0</v>
      </c>
      <c r="S203" s="219">
        <v>0</v>
      </c>
      <c r="T203" s="220">
        <f>S203*H203</f>
        <v>0</v>
      </c>
      <c r="U203" s="36"/>
      <c r="V203" s="36"/>
      <c r="W203" s="36"/>
      <c r="X203" s="36"/>
      <c r="Y203" s="36"/>
      <c r="Z203" s="36"/>
      <c r="AA203" s="36"/>
      <c r="AB203" s="36"/>
      <c r="AC203" s="36"/>
      <c r="AD203" s="36"/>
      <c r="AE203" s="36"/>
      <c r="AR203" s="221" t="s">
        <v>364</v>
      </c>
      <c r="AT203" s="221" t="s">
        <v>302</v>
      </c>
      <c r="AU203" s="221" t="s">
        <v>81</v>
      </c>
      <c r="AY203" s="15" t="s">
        <v>232</v>
      </c>
      <c r="BE203" s="222">
        <f>IF(N203="základní",J203,0)</f>
        <v>0</v>
      </c>
      <c r="BF203" s="222">
        <f>IF(N203="snížená",J203,0)</f>
        <v>0</v>
      </c>
      <c r="BG203" s="222">
        <f>IF(N203="zákl. přenesená",J203,0)</f>
        <v>0</v>
      </c>
      <c r="BH203" s="222">
        <f>IF(N203="sníž. přenesená",J203,0)</f>
        <v>0</v>
      </c>
      <c r="BI203" s="222">
        <f>IF(N203="nulová",J203,0)</f>
        <v>0</v>
      </c>
      <c r="BJ203" s="15" t="s">
        <v>79</v>
      </c>
      <c r="BK203" s="222">
        <f>ROUND(I203*H203,2)</f>
        <v>0</v>
      </c>
      <c r="BL203" s="15" t="s">
        <v>297</v>
      </c>
      <c r="BM203" s="221" t="s">
        <v>2678</v>
      </c>
    </row>
    <row r="204" s="2" customFormat="1" ht="14.4" customHeight="1">
      <c r="A204" s="36"/>
      <c r="B204" s="37"/>
      <c r="C204" s="223" t="s">
        <v>2679</v>
      </c>
      <c r="D204" s="223" t="s">
        <v>302</v>
      </c>
      <c r="E204" s="224" t="s">
        <v>2680</v>
      </c>
      <c r="F204" s="225" t="s">
        <v>2681</v>
      </c>
      <c r="G204" s="226" t="s">
        <v>638</v>
      </c>
      <c r="H204" s="227">
        <v>10</v>
      </c>
      <c r="I204" s="228"/>
      <c r="J204" s="229">
        <f>ROUND(I204*H204,2)</f>
        <v>0</v>
      </c>
      <c r="K204" s="225" t="s">
        <v>19</v>
      </c>
      <c r="L204" s="230"/>
      <c r="M204" s="231" t="s">
        <v>19</v>
      </c>
      <c r="N204" s="232" t="s">
        <v>43</v>
      </c>
      <c r="O204" s="82"/>
      <c r="P204" s="219">
        <f>O204*H204</f>
        <v>0</v>
      </c>
      <c r="Q204" s="219">
        <v>0</v>
      </c>
      <c r="R204" s="219">
        <f>Q204*H204</f>
        <v>0</v>
      </c>
      <c r="S204" s="219">
        <v>0</v>
      </c>
      <c r="T204" s="220">
        <f>S204*H204</f>
        <v>0</v>
      </c>
      <c r="U204" s="36"/>
      <c r="V204" s="36"/>
      <c r="W204" s="36"/>
      <c r="X204" s="36"/>
      <c r="Y204" s="36"/>
      <c r="Z204" s="36"/>
      <c r="AA204" s="36"/>
      <c r="AB204" s="36"/>
      <c r="AC204" s="36"/>
      <c r="AD204" s="36"/>
      <c r="AE204" s="36"/>
      <c r="AR204" s="221" t="s">
        <v>364</v>
      </c>
      <c r="AT204" s="221" t="s">
        <v>302</v>
      </c>
      <c r="AU204" s="221" t="s">
        <v>81</v>
      </c>
      <c r="AY204" s="15" t="s">
        <v>232</v>
      </c>
      <c r="BE204" s="222">
        <f>IF(N204="základní",J204,0)</f>
        <v>0</v>
      </c>
      <c r="BF204" s="222">
        <f>IF(N204="snížená",J204,0)</f>
        <v>0</v>
      </c>
      <c r="BG204" s="222">
        <f>IF(N204="zákl. přenesená",J204,0)</f>
        <v>0</v>
      </c>
      <c r="BH204" s="222">
        <f>IF(N204="sníž. přenesená",J204,0)</f>
        <v>0</v>
      </c>
      <c r="BI204" s="222">
        <f>IF(N204="nulová",J204,0)</f>
        <v>0</v>
      </c>
      <c r="BJ204" s="15" t="s">
        <v>79</v>
      </c>
      <c r="BK204" s="222">
        <f>ROUND(I204*H204,2)</f>
        <v>0</v>
      </c>
      <c r="BL204" s="15" t="s">
        <v>297</v>
      </c>
      <c r="BM204" s="221" t="s">
        <v>2682</v>
      </c>
    </row>
    <row r="205" s="2" customFormat="1" ht="49.05" customHeight="1">
      <c r="A205" s="36"/>
      <c r="B205" s="37"/>
      <c r="C205" s="223" t="s">
        <v>2683</v>
      </c>
      <c r="D205" s="223" t="s">
        <v>302</v>
      </c>
      <c r="E205" s="224" t="s">
        <v>2684</v>
      </c>
      <c r="F205" s="225" t="s">
        <v>2685</v>
      </c>
      <c r="G205" s="226" t="s">
        <v>638</v>
      </c>
      <c r="H205" s="227">
        <v>1</v>
      </c>
      <c r="I205" s="228"/>
      <c r="J205" s="229">
        <f>ROUND(I205*H205,2)</f>
        <v>0</v>
      </c>
      <c r="K205" s="225" t="s">
        <v>19</v>
      </c>
      <c r="L205" s="230"/>
      <c r="M205" s="231" t="s">
        <v>19</v>
      </c>
      <c r="N205" s="232" t="s">
        <v>43</v>
      </c>
      <c r="O205" s="82"/>
      <c r="P205" s="219">
        <f>O205*H205</f>
        <v>0</v>
      </c>
      <c r="Q205" s="219">
        <v>0</v>
      </c>
      <c r="R205" s="219">
        <f>Q205*H205</f>
        <v>0</v>
      </c>
      <c r="S205" s="219">
        <v>0</v>
      </c>
      <c r="T205" s="220">
        <f>S205*H205</f>
        <v>0</v>
      </c>
      <c r="U205" s="36"/>
      <c r="V205" s="36"/>
      <c r="W205" s="36"/>
      <c r="X205" s="36"/>
      <c r="Y205" s="36"/>
      <c r="Z205" s="36"/>
      <c r="AA205" s="36"/>
      <c r="AB205" s="36"/>
      <c r="AC205" s="36"/>
      <c r="AD205" s="36"/>
      <c r="AE205" s="36"/>
      <c r="AR205" s="221" t="s">
        <v>364</v>
      </c>
      <c r="AT205" s="221" t="s">
        <v>302</v>
      </c>
      <c r="AU205" s="221" t="s">
        <v>81</v>
      </c>
      <c r="AY205" s="15" t="s">
        <v>232</v>
      </c>
      <c r="BE205" s="222">
        <f>IF(N205="základní",J205,0)</f>
        <v>0</v>
      </c>
      <c r="BF205" s="222">
        <f>IF(N205="snížená",J205,0)</f>
        <v>0</v>
      </c>
      <c r="BG205" s="222">
        <f>IF(N205="zákl. přenesená",J205,0)</f>
        <v>0</v>
      </c>
      <c r="BH205" s="222">
        <f>IF(N205="sníž. přenesená",J205,0)</f>
        <v>0</v>
      </c>
      <c r="BI205" s="222">
        <f>IF(N205="nulová",J205,0)</f>
        <v>0</v>
      </c>
      <c r="BJ205" s="15" t="s">
        <v>79</v>
      </c>
      <c r="BK205" s="222">
        <f>ROUND(I205*H205,2)</f>
        <v>0</v>
      </c>
      <c r="BL205" s="15" t="s">
        <v>297</v>
      </c>
      <c r="BM205" s="221" t="s">
        <v>2686</v>
      </c>
    </row>
    <row r="206" s="2" customFormat="1" ht="14.4" customHeight="1">
      <c r="A206" s="36"/>
      <c r="B206" s="37"/>
      <c r="C206" s="223" t="s">
        <v>2687</v>
      </c>
      <c r="D206" s="223" t="s">
        <v>302</v>
      </c>
      <c r="E206" s="224" t="s">
        <v>2680</v>
      </c>
      <c r="F206" s="225" t="s">
        <v>2681</v>
      </c>
      <c r="G206" s="226" t="s">
        <v>638</v>
      </c>
      <c r="H206" s="227">
        <v>1</v>
      </c>
      <c r="I206" s="228"/>
      <c r="J206" s="229">
        <f>ROUND(I206*H206,2)</f>
        <v>0</v>
      </c>
      <c r="K206" s="225" t="s">
        <v>19</v>
      </c>
      <c r="L206" s="230"/>
      <c r="M206" s="231" t="s">
        <v>19</v>
      </c>
      <c r="N206" s="232" t="s">
        <v>43</v>
      </c>
      <c r="O206" s="82"/>
      <c r="P206" s="219">
        <f>O206*H206</f>
        <v>0</v>
      </c>
      <c r="Q206" s="219">
        <v>0</v>
      </c>
      <c r="R206" s="219">
        <f>Q206*H206</f>
        <v>0</v>
      </c>
      <c r="S206" s="219">
        <v>0</v>
      </c>
      <c r="T206" s="220">
        <f>S206*H206</f>
        <v>0</v>
      </c>
      <c r="U206" s="36"/>
      <c r="V206" s="36"/>
      <c r="W206" s="36"/>
      <c r="X206" s="36"/>
      <c r="Y206" s="36"/>
      <c r="Z206" s="36"/>
      <c r="AA206" s="36"/>
      <c r="AB206" s="36"/>
      <c r="AC206" s="36"/>
      <c r="AD206" s="36"/>
      <c r="AE206" s="36"/>
      <c r="AR206" s="221" t="s">
        <v>364</v>
      </c>
      <c r="AT206" s="221" t="s">
        <v>302</v>
      </c>
      <c r="AU206" s="221" t="s">
        <v>81</v>
      </c>
      <c r="AY206" s="15" t="s">
        <v>232</v>
      </c>
      <c r="BE206" s="222">
        <f>IF(N206="základní",J206,0)</f>
        <v>0</v>
      </c>
      <c r="BF206" s="222">
        <f>IF(N206="snížená",J206,0)</f>
        <v>0</v>
      </c>
      <c r="BG206" s="222">
        <f>IF(N206="zákl. přenesená",J206,0)</f>
        <v>0</v>
      </c>
      <c r="BH206" s="222">
        <f>IF(N206="sníž. přenesená",J206,0)</f>
        <v>0</v>
      </c>
      <c r="BI206" s="222">
        <f>IF(N206="nulová",J206,0)</f>
        <v>0</v>
      </c>
      <c r="BJ206" s="15" t="s">
        <v>79</v>
      </c>
      <c r="BK206" s="222">
        <f>ROUND(I206*H206,2)</f>
        <v>0</v>
      </c>
      <c r="BL206" s="15" t="s">
        <v>297</v>
      </c>
      <c r="BM206" s="221" t="s">
        <v>2688</v>
      </c>
    </row>
    <row r="207" s="2" customFormat="1" ht="14.4" customHeight="1">
      <c r="A207" s="36"/>
      <c r="B207" s="37"/>
      <c r="C207" s="223" t="s">
        <v>2689</v>
      </c>
      <c r="D207" s="223" t="s">
        <v>302</v>
      </c>
      <c r="E207" s="224" t="s">
        <v>2690</v>
      </c>
      <c r="F207" s="225" t="s">
        <v>2691</v>
      </c>
      <c r="G207" s="226" t="s">
        <v>638</v>
      </c>
      <c r="H207" s="227">
        <v>68</v>
      </c>
      <c r="I207" s="228"/>
      <c r="J207" s="229">
        <f>ROUND(I207*H207,2)</f>
        <v>0</v>
      </c>
      <c r="K207" s="225" t="s">
        <v>19</v>
      </c>
      <c r="L207" s="230"/>
      <c r="M207" s="231" t="s">
        <v>19</v>
      </c>
      <c r="N207" s="232" t="s">
        <v>43</v>
      </c>
      <c r="O207" s="82"/>
      <c r="P207" s="219">
        <f>O207*H207</f>
        <v>0</v>
      </c>
      <c r="Q207" s="219">
        <v>0</v>
      </c>
      <c r="R207" s="219">
        <f>Q207*H207</f>
        <v>0</v>
      </c>
      <c r="S207" s="219">
        <v>0</v>
      </c>
      <c r="T207" s="220">
        <f>S207*H207</f>
        <v>0</v>
      </c>
      <c r="U207" s="36"/>
      <c r="V207" s="36"/>
      <c r="W207" s="36"/>
      <c r="X207" s="36"/>
      <c r="Y207" s="36"/>
      <c r="Z207" s="36"/>
      <c r="AA207" s="36"/>
      <c r="AB207" s="36"/>
      <c r="AC207" s="36"/>
      <c r="AD207" s="36"/>
      <c r="AE207" s="36"/>
      <c r="AR207" s="221" t="s">
        <v>364</v>
      </c>
      <c r="AT207" s="221" t="s">
        <v>302</v>
      </c>
      <c r="AU207" s="221" t="s">
        <v>81</v>
      </c>
      <c r="AY207" s="15" t="s">
        <v>232</v>
      </c>
      <c r="BE207" s="222">
        <f>IF(N207="základní",J207,0)</f>
        <v>0</v>
      </c>
      <c r="BF207" s="222">
        <f>IF(N207="snížená",J207,0)</f>
        <v>0</v>
      </c>
      <c r="BG207" s="222">
        <f>IF(N207="zákl. přenesená",J207,0)</f>
        <v>0</v>
      </c>
      <c r="BH207" s="222">
        <f>IF(N207="sníž. přenesená",J207,0)</f>
        <v>0</v>
      </c>
      <c r="BI207" s="222">
        <f>IF(N207="nulová",J207,0)</f>
        <v>0</v>
      </c>
      <c r="BJ207" s="15" t="s">
        <v>79</v>
      </c>
      <c r="BK207" s="222">
        <f>ROUND(I207*H207,2)</f>
        <v>0</v>
      </c>
      <c r="BL207" s="15" t="s">
        <v>297</v>
      </c>
      <c r="BM207" s="221" t="s">
        <v>2692</v>
      </c>
    </row>
    <row r="208" s="2" customFormat="1" ht="14.4" customHeight="1">
      <c r="A208" s="36"/>
      <c r="B208" s="37"/>
      <c r="C208" s="210" t="s">
        <v>2693</v>
      </c>
      <c r="D208" s="210" t="s">
        <v>234</v>
      </c>
      <c r="E208" s="211" t="s">
        <v>2694</v>
      </c>
      <c r="F208" s="212" t="s">
        <v>2695</v>
      </c>
      <c r="G208" s="213" t="s">
        <v>638</v>
      </c>
      <c r="H208" s="214">
        <v>1</v>
      </c>
      <c r="I208" s="215"/>
      <c r="J208" s="216">
        <f>ROUND(I208*H208,2)</f>
        <v>0</v>
      </c>
      <c r="K208" s="212" t="s">
        <v>19</v>
      </c>
      <c r="L208" s="42"/>
      <c r="M208" s="217" t="s">
        <v>19</v>
      </c>
      <c r="N208" s="218" t="s">
        <v>43</v>
      </c>
      <c r="O208" s="82"/>
      <c r="P208" s="219">
        <f>O208*H208</f>
        <v>0</v>
      </c>
      <c r="Q208" s="219">
        <v>0</v>
      </c>
      <c r="R208" s="219">
        <f>Q208*H208</f>
        <v>0</v>
      </c>
      <c r="S208" s="219">
        <v>0</v>
      </c>
      <c r="T208" s="220">
        <f>S208*H208</f>
        <v>0</v>
      </c>
      <c r="U208" s="36"/>
      <c r="V208" s="36"/>
      <c r="W208" s="36"/>
      <c r="X208" s="36"/>
      <c r="Y208" s="36"/>
      <c r="Z208" s="36"/>
      <c r="AA208" s="36"/>
      <c r="AB208" s="36"/>
      <c r="AC208" s="36"/>
      <c r="AD208" s="36"/>
      <c r="AE208" s="36"/>
      <c r="AR208" s="221" t="s">
        <v>297</v>
      </c>
      <c r="AT208" s="221" t="s">
        <v>234</v>
      </c>
      <c r="AU208" s="221" t="s">
        <v>81</v>
      </c>
      <c r="AY208" s="15" t="s">
        <v>232</v>
      </c>
      <c r="BE208" s="222">
        <f>IF(N208="základní",J208,0)</f>
        <v>0</v>
      </c>
      <c r="BF208" s="222">
        <f>IF(N208="snížená",J208,0)</f>
        <v>0</v>
      </c>
      <c r="BG208" s="222">
        <f>IF(N208="zákl. přenesená",J208,0)</f>
        <v>0</v>
      </c>
      <c r="BH208" s="222">
        <f>IF(N208="sníž. přenesená",J208,0)</f>
        <v>0</v>
      </c>
      <c r="BI208" s="222">
        <f>IF(N208="nulová",J208,0)</f>
        <v>0</v>
      </c>
      <c r="BJ208" s="15" t="s">
        <v>79</v>
      </c>
      <c r="BK208" s="222">
        <f>ROUND(I208*H208,2)</f>
        <v>0</v>
      </c>
      <c r="BL208" s="15" t="s">
        <v>297</v>
      </c>
      <c r="BM208" s="221" t="s">
        <v>2696</v>
      </c>
    </row>
    <row r="209" s="2" customFormat="1" ht="14.4" customHeight="1">
      <c r="A209" s="36"/>
      <c r="B209" s="37"/>
      <c r="C209" s="223" t="s">
        <v>2697</v>
      </c>
      <c r="D209" s="223" t="s">
        <v>302</v>
      </c>
      <c r="E209" s="224" t="s">
        <v>2698</v>
      </c>
      <c r="F209" s="225" t="s">
        <v>2699</v>
      </c>
      <c r="G209" s="226" t="s">
        <v>638</v>
      </c>
      <c r="H209" s="227">
        <v>1</v>
      </c>
      <c r="I209" s="228"/>
      <c r="J209" s="229">
        <f>ROUND(I209*H209,2)</f>
        <v>0</v>
      </c>
      <c r="K209" s="225" t="s">
        <v>19</v>
      </c>
      <c r="L209" s="230"/>
      <c r="M209" s="231" t="s">
        <v>19</v>
      </c>
      <c r="N209" s="232" t="s">
        <v>43</v>
      </c>
      <c r="O209" s="82"/>
      <c r="P209" s="219">
        <f>O209*H209</f>
        <v>0</v>
      </c>
      <c r="Q209" s="219">
        <v>0</v>
      </c>
      <c r="R209" s="219">
        <f>Q209*H209</f>
        <v>0</v>
      </c>
      <c r="S209" s="219">
        <v>0</v>
      </c>
      <c r="T209" s="220">
        <f>S209*H209</f>
        <v>0</v>
      </c>
      <c r="U209" s="36"/>
      <c r="V209" s="36"/>
      <c r="W209" s="36"/>
      <c r="X209" s="36"/>
      <c r="Y209" s="36"/>
      <c r="Z209" s="36"/>
      <c r="AA209" s="36"/>
      <c r="AB209" s="36"/>
      <c r="AC209" s="36"/>
      <c r="AD209" s="36"/>
      <c r="AE209" s="36"/>
      <c r="AR209" s="221" t="s">
        <v>364</v>
      </c>
      <c r="AT209" s="221" t="s">
        <v>302</v>
      </c>
      <c r="AU209" s="221" t="s">
        <v>81</v>
      </c>
      <c r="AY209" s="15" t="s">
        <v>232</v>
      </c>
      <c r="BE209" s="222">
        <f>IF(N209="základní",J209,0)</f>
        <v>0</v>
      </c>
      <c r="BF209" s="222">
        <f>IF(N209="snížená",J209,0)</f>
        <v>0</v>
      </c>
      <c r="BG209" s="222">
        <f>IF(N209="zákl. přenesená",J209,0)</f>
        <v>0</v>
      </c>
      <c r="BH209" s="222">
        <f>IF(N209="sníž. přenesená",J209,0)</f>
        <v>0</v>
      </c>
      <c r="BI209" s="222">
        <f>IF(N209="nulová",J209,0)</f>
        <v>0</v>
      </c>
      <c r="BJ209" s="15" t="s">
        <v>79</v>
      </c>
      <c r="BK209" s="222">
        <f>ROUND(I209*H209,2)</f>
        <v>0</v>
      </c>
      <c r="BL209" s="15" t="s">
        <v>297</v>
      </c>
      <c r="BM209" s="221" t="s">
        <v>2700</v>
      </c>
    </row>
    <row r="210" s="2" customFormat="1" ht="14.4" customHeight="1">
      <c r="A210" s="36"/>
      <c r="B210" s="37"/>
      <c r="C210" s="223" t="s">
        <v>2701</v>
      </c>
      <c r="D210" s="223" t="s">
        <v>302</v>
      </c>
      <c r="E210" s="224" t="s">
        <v>2702</v>
      </c>
      <c r="F210" s="225" t="s">
        <v>2703</v>
      </c>
      <c r="G210" s="226" t="s">
        <v>638</v>
      </c>
      <c r="H210" s="227">
        <v>1</v>
      </c>
      <c r="I210" s="228"/>
      <c r="J210" s="229">
        <f>ROUND(I210*H210,2)</f>
        <v>0</v>
      </c>
      <c r="K210" s="225" t="s">
        <v>19</v>
      </c>
      <c r="L210" s="230"/>
      <c r="M210" s="231" t="s">
        <v>19</v>
      </c>
      <c r="N210" s="232" t="s">
        <v>43</v>
      </c>
      <c r="O210" s="82"/>
      <c r="P210" s="219">
        <f>O210*H210</f>
        <v>0</v>
      </c>
      <c r="Q210" s="219">
        <v>0</v>
      </c>
      <c r="R210" s="219">
        <f>Q210*H210</f>
        <v>0</v>
      </c>
      <c r="S210" s="219">
        <v>0</v>
      </c>
      <c r="T210" s="220">
        <f>S210*H210</f>
        <v>0</v>
      </c>
      <c r="U210" s="36"/>
      <c r="V210" s="36"/>
      <c r="W210" s="36"/>
      <c r="X210" s="36"/>
      <c r="Y210" s="36"/>
      <c r="Z210" s="36"/>
      <c r="AA210" s="36"/>
      <c r="AB210" s="36"/>
      <c r="AC210" s="36"/>
      <c r="AD210" s="36"/>
      <c r="AE210" s="36"/>
      <c r="AR210" s="221" t="s">
        <v>364</v>
      </c>
      <c r="AT210" s="221" t="s">
        <v>302</v>
      </c>
      <c r="AU210" s="221" t="s">
        <v>81</v>
      </c>
      <c r="AY210" s="15" t="s">
        <v>232</v>
      </c>
      <c r="BE210" s="222">
        <f>IF(N210="základní",J210,0)</f>
        <v>0</v>
      </c>
      <c r="BF210" s="222">
        <f>IF(N210="snížená",J210,0)</f>
        <v>0</v>
      </c>
      <c r="BG210" s="222">
        <f>IF(N210="zákl. přenesená",J210,0)</f>
        <v>0</v>
      </c>
      <c r="BH210" s="222">
        <f>IF(N210="sníž. přenesená",J210,0)</f>
        <v>0</v>
      </c>
      <c r="BI210" s="222">
        <f>IF(N210="nulová",J210,0)</f>
        <v>0</v>
      </c>
      <c r="BJ210" s="15" t="s">
        <v>79</v>
      </c>
      <c r="BK210" s="222">
        <f>ROUND(I210*H210,2)</f>
        <v>0</v>
      </c>
      <c r="BL210" s="15" t="s">
        <v>297</v>
      </c>
      <c r="BM210" s="221" t="s">
        <v>2704</v>
      </c>
    </row>
    <row r="211" s="2" customFormat="1" ht="14.4" customHeight="1">
      <c r="A211" s="36"/>
      <c r="B211" s="37"/>
      <c r="C211" s="210" t="s">
        <v>2705</v>
      </c>
      <c r="D211" s="210" t="s">
        <v>234</v>
      </c>
      <c r="E211" s="211" t="s">
        <v>2706</v>
      </c>
      <c r="F211" s="212" t="s">
        <v>2707</v>
      </c>
      <c r="G211" s="213" t="s">
        <v>638</v>
      </c>
      <c r="H211" s="214">
        <v>2</v>
      </c>
      <c r="I211" s="215"/>
      <c r="J211" s="216">
        <f>ROUND(I211*H211,2)</f>
        <v>0</v>
      </c>
      <c r="K211" s="212" t="s">
        <v>19</v>
      </c>
      <c r="L211" s="42"/>
      <c r="M211" s="217" t="s">
        <v>19</v>
      </c>
      <c r="N211" s="218" t="s">
        <v>43</v>
      </c>
      <c r="O211" s="82"/>
      <c r="P211" s="219">
        <f>O211*H211</f>
        <v>0</v>
      </c>
      <c r="Q211" s="219">
        <v>0</v>
      </c>
      <c r="R211" s="219">
        <f>Q211*H211</f>
        <v>0</v>
      </c>
      <c r="S211" s="219">
        <v>0</v>
      </c>
      <c r="T211" s="220">
        <f>S211*H211</f>
        <v>0</v>
      </c>
      <c r="U211" s="36"/>
      <c r="V211" s="36"/>
      <c r="W211" s="36"/>
      <c r="X211" s="36"/>
      <c r="Y211" s="36"/>
      <c r="Z211" s="36"/>
      <c r="AA211" s="36"/>
      <c r="AB211" s="36"/>
      <c r="AC211" s="36"/>
      <c r="AD211" s="36"/>
      <c r="AE211" s="36"/>
      <c r="AR211" s="221" t="s">
        <v>297</v>
      </c>
      <c r="AT211" s="221" t="s">
        <v>234</v>
      </c>
      <c r="AU211" s="221" t="s">
        <v>81</v>
      </c>
      <c r="AY211" s="15" t="s">
        <v>232</v>
      </c>
      <c r="BE211" s="222">
        <f>IF(N211="základní",J211,0)</f>
        <v>0</v>
      </c>
      <c r="BF211" s="222">
        <f>IF(N211="snížená",J211,0)</f>
        <v>0</v>
      </c>
      <c r="BG211" s="222">
        <f>IF(N211="zákl. přenesená",J211,0)</f>
        <v>0</v>
      </c>
      <c r="BH211" s="222">
        <f>IF(N211="sníž. přenesená",J211,0)</f>
        <v>0</v>
      </c>
      <c r="BI211" s="222">
        <f>IF(N211="nulová",J211,0)</f>
        <v>0</v>
      </c>
      <c r="BJ211" s="15" t="s">
        <v>79</v>
      </c>
      <c r="BK211" s="222">
        <f>ROUND(I211*H211,2)</f>
        <v>0</v>
      </c>
      <c r="BL211" s="15" t="s">
        <v>297</v>
      </c>
      <c r="BM211" s="221" t="s">
        <v>2708</v>
      </c>
    </row>
    <row r="212" s="2" customFormat="1" ht="14.4" customHeight="1">
      <c r="A212" s="36"/>
      <c r="B212" s="37"/>
      <c r="C212" s="223" t="s">
        <v>2709</v>
      </c>
      <c r="D212" s="223" t="s">
        <v>302</v>
      </c>
      <c r="E212" s="224" t="s">
        <v>2710</v>
      </c>
      <c r="F212" s="225" t="s">
        <v>2711</v>
      </c>
      <c r="G212" s="226" t="s">
        <v>638</v>
      </c>
      <c r="H212" s="227">
        <v>1</v>
      </c>
      <c r="I212" s="228"/>
      <c r="J212" s="229">
        <f>ROUND(I212*H212,2)</f>
        <v>0</v>
      </c>
      <c r="K212" s="225" t="s">
        <v>19</v>
      </c>
      <c r="L212" s="230"/>
      <c r="M212" s="231" t="s">
        <v>19</v>
      </c>
      <c r="N212" s="232" t="s">
        <v>43</v>
      </c>
      <c r="O212" s="82"/>
      <c r="P212" s="219">
        <f>O212*H212</f>
        <v>0</v>
      </c>
      <c r="Q212" s="219">
        <v>0</v>
      </c>
      <c r="R212" s="219">
        <f>Q212*H212</f>
        <v>0</v>
      </c>
      <c r="S212" s="219">
        <v>0</v>
      </c>
      <c r="T212" s="220">
        <f>S212*H212</f>
        <v>0</v>
      </c>
      <c r="U212" s="36"/>
      <c r="V212" s="36"/>
      <c r="W212" s="36"/>
      <c r="X212" s="36"/>
      <c r="Y212" s="36"/>
      <c r="Z212" s="36"/>
      <c r="AA212" s="36"/>
      <c r="AB212" s="36"/>
      <c r="AC212" s="36"/>
      <c r="AD212" s="36"/>
      <c r="AE212" s="36"/>
      <c r="AR212" s="221" t="s">
        <v>364</v>
      </c>
      <c r="AT212" s="221" t="s">
        <v>302</v>
      </c>
      <c r="AU212" s="221" t="s">
        <v>81</v>
      </c>
      <c r="AY212" s="15" t="s">
        <v>232</v>
      </c>
      <c r="BE212" s="222">
        <f>IF(N212="základní",J212,0)</f>
        <v>0</v>
      </c>
      <c r="BF212" s="222">
        <f>IF(N212="snížená",J212,0)</f>
        <v>0</v>
      </c>
      <c r="BG212" s="222">
        <f>IF(N212="zákl. přenesená",J212,0)</f>
        <v>0</v>
      </c>
      <c r="BH212" s="222">
        <f>IF(N212="sníž. přenesená",J212,0)</f>
        <v>0</v>
      </c>
      <c r="BI212" s="222">
        <f>IF(N212="nulová",J212,0)</f>
        <v>0</v>
      </c>
      <c r="BJ212" s="15" t="s">
        <v>79</v>
      </c>
      <c r="BK212" s="222">
        <f>ROUND(I212*H212,2)</f>
        <v>0</v>
      </c>
      <c r="BL212" s="15" t="s">
        <v>297</v>
      </c>
      <c r="BM212" s="221" t="s">
        <v>2712</v>
      </c>
    </row>
    <row r="213" s="2" customFormat="1" ht="14.4" customHeight="1">
      <c r="A213" s="36"/>
      <c r="B213" s="37"/>
      <c r="C213" s="223" t="s">
        <v>2713</v>
      </c>
      <c r="D213" s="223" t="s">
        <v>302</v>
      </c>
      <c r="E213" s="224" t="s">
        <v>2714</v>
      </c>
      <c r="F213" s="225" t="s">
        <v>2715</v>
      </c>
      <c r="G213" s="226" t="s">
        <v>638</v>
      </c>
      <c r="H213" s="227">
        <v>1</v>
      </c>
      <c r="I213" s="228"/>
      <c r="J213" s="229">
        <f>ROUND(I213*H213,2)</f>
        <v>0</v>
      </c>
      <c r="K213" s="225" t="s">
        <v>19</v>
      </c>
      <c r="L213" s="230"/>
      <c r="M213" s="231" t="s">
        <v>19</v>
      </c>
      <c r="N213" s="232" t="s">
        <v>43</v>
      </c>
      <c r="O213" s="82"/>
      <c r="P213" s="219">
        <f>O213*H213</f>
        <v>0</v>
      </c>
      <c r="Q213" s="219">
        <v>0</v>
      </c>
      <c r="R213" s="219">
        <f>Q213*H213</f>
        <v>0</v>
      </c>
      <c r="S213" s="219">
        <v>0</v>
      </c>
      <c r="T213" s="220">
        <f>S213*H213</f>
        <v>0</v>
      </c>
      <c r="U213" s="36"/>
      <c r="V213" s="36"/>
      <c r="W213" s="36"/>
      <c r="X213" s="36"/>
      <c r="Y213" s="36"/>
      <c r="Z213" s="36"/>
      <c r="AA213" s="36"/>
      <c r="AB213" s="36"/>
      <c r="AC213" s="36"/>
      <c r="AD213" s="36"/>
      <c r="AE213" s="36"/>
      <c r="AR213" s="221" t="s">
        <v>364</v>
      </c>
      <c r="AT213" s="221" t="s">
        <v>302</v>
      </c>
      <c r="AU213" s="221" t="s">
        <v>81</v>
      </c>
      <c r="AY213" s="15" t="s">
        <v>232</v>
      </c>
      <c r="BE213" s="222">
        <f>IF(N213="základní",J213,0)</f>
        <v>0</v>
      </c>
      <c r="BF213" s="222">
        <f>IF(N213="snížená",J213,0)</f>
        <v>0</v>
      </c>
      <c r="BG213" s="222">
        <f>IF(N213="zákl. přenesená",J213,0)</f>
        <v>0</v>
      </c>
      <c r="BH213" s="222">
        <f>IF(N213="sníž. přenesená",J213,0)</f>
        <v>0</v>
      </c>
      <c r="BI213" s="222">
        <f>IF(N213="nulová",J213,0)</f>
        <v>0</v>
      </c>
      <c r="BJ213" s="15" t="s">
        <v>79</v>
      </c>
      <c r="BK213" s="222">
        <f>ROUND(I213*H213,2)</f>
        <v>0</v>
      </c>
      <c r="BL213" s="15" t="s">
        <v>297</v>
      </c>
      <c r="BM213" s="221" t="s">
        <v>2716</v>
      </c>
    </row>
    <row r="214" s="2" customFormat="1" ht="14.4" customHeight="1">
      <c r="A214" s="36"/>
      <c r="B214" s="37"/>
      <c r="C214" s="210" t="s">
        <v>2717</v>
      </c>
      <c r="D214" s="210" t="s">
        <v>234</v>
      </c>
      <c r="E214" s="211" t="s">
        <v>2500</v>
      </c>
      <c r="F214" s="212" t="s">
        <v>2501</v>
      </c>
      <c r="G214" s="213" t="s">
        <v>638</v>
      </c>
      <c r="H214" s="214">
        <v>2</v>
      </c>
      <c r="I214" s="215"/>
      <c r="J214" s="216">
        <f>ROUND(I214*H214,2)</f>
        <v>0</v>
      </c>
      <c r="K214" s="212" t="s">
        <v>19</v>
      </c>
      <c r="L214" s="42"/>
      <c r="M214" s="217" t="s">
        <v>19</v>
      </c>
      <c r="N214" s="218" t="s">
        <v>43</v>
      </c>
      <c r="O214" s="82"/>
      <c r="P214" s="219">
        <f>O214*H214</f>
        <v>0</v>
      </c>
      <c r="Q214" s="219">
        <v>0</v>
      </c>
      <c r="R214" s="219">
        <f>Q214*H214</f>
        <v>0</v>
      </c>
      <c r="S214" s="219">
        <v>0</v>
      </c>
      <c r="T214" s="220">
        <f>S214*H214</f>
        <v>0</v>
      </c>
      <c r="U214" s="36"/>
      <c r="V214" s="36"/>
      <c r="W214" s="36"/>
      <c r="X214" s="36"/>
      <c r="Y214" s="36"/>
      <c r="Z214" s="36"/>
      <c r="AA214" s="36"/>
      <c r="AB214" s="36"/>
      <c r="AC214" s="36"/>
      <c r="AD214" s="36"/>
      <c r="AE214" s="36"/>
      <c r="AR214" s="221" t="s">
        <v>297</v>
      </c>
      <c r="AT214" s="221" t="s">
        <v>234</v>
      </c>
      <c r="AU214" s="221" t="s">
        <v>81</v>
      </c>
      <c r="AY214" s="15" t="s">
        <v>232</v>
      </c>
      <c r="BE214" s="222">
        <f>IF(N214="základní",J214,0)</f>
        <v>0</v>
      </c>
      <c r="BF214" s="222">
        <f>IF(N214="snížená",J214,0)</f>
        <v>0</v>
      </c>
      <c r="BG214" s="222">
        <f>IF(N214="zákl. přenesená",J214,0)</f>
        <v>0</v>
      </c>
      <c r="BH214" s="222">
        <f>IF(N214="sníž. přenesená",J214,0)</f>
        <v>0</v>
      </c>
      <c r="BI214" s="222">
        <f>IF(N214="nulová",J214,0)</f>
        <v>0</v>
      </c>
      <c r="BJ214" s="15" t="s">
        <v>79</v>
      </c>
      <c r="BK214" s="222">
        <f>ROUND(I214*H214,2)</f>
        <v>0</v>
      </c>
      <c r="BL214" s="15" t="s">
        <v>297</v>
      </c>
      <c r="BM214" s="221" t="s">
        <v>2718</v>
      </c>
    </row>
    <row r="215" s="2" customFormat="1" ht="14.4" customHeight="1">
      <c r="A215" s="36"/>
      <c r="B215" s="37"/>
      <c r="C215" s="223" t="s">
        <v>2719</v>
      </c>
      <c r="D215" s="223" t="s">
        <v>302</v>
      </c>
      <c r="E215" s="224" t="s">
        <v>2720</v>
      </c>
      <c r="F215" s="225" t="s">
        <v>2721</v>
      </c>
      <c r="G215" s="226" t="s">
        <v>638</v>
      </c>
      <c r="H215" s="227">
        <v>1</v>
      </c>
      <c r="I215" s="228"/>
      <c r="J215" s="229">
        <f>ROUND(I215*H215,2)</f>
        <v>0</v>
      </c>
      <c r="K215" s="225" t="s">
        <v>19</v>
      </c>
      <c r="L215" s="230"/>
      <c r="M215" s="231" t="s">
        <v>19</v>
      </c>
      <c r="N215" s="232" t="s">
        <v>43</v>
      </c>
      <c r="O215" s="82"/>
      <c r="P215" s="219">
        <f>O215*H215</f>
        <v>0</v>
      </c>
      <c r="Q215" s="219">
        <v>0</v>
      </c>
      <c r="R215" s="219">
        <f>Q215*H215</f>
        <v>0</v>
      </c>
      <c r="S215" s="219">
        <v>0</v>
      </c>
      <c r="T215" s="220">
        <f>S215*H215</f>
        <v>0</v>
      </c>
      <c r="U215" s="36"/>
      <c r="V215" s="36"/>
      <c r="W215" s="36"/>
      <c r="X215" s="36"/>
      <c r="Y215" s="36"/>
      <c r="Z215" s="36"/>
      <c r="AA215" s="36"/>
      <c r="AB215" s="36"/>
      <c r="AC215" s="36"/>
      <c r="AD215" s="36"/>
      <c r="AE215" s="36"/>
      <c r="AR215" s="221" t="s">
        <v>364</v>
      </c>
      <c r="AT215" s="221" t="s">
        <v>302</v>
      </c>
      <c r="AU215" s="221" t="s">
        <v>81</v>
      </c>
      <c r="AY215" s="15" t="s">
        <v>232</v>
      </c>
      <c r="BE215" s="222">
        <f>IF(N215="základní",J215,0)</f>
        <v>0</v>
      </c>
      <c r="BF215" s="222">
        <f>IF(N215="snížená",J215,0)</f>
        <v>0</v>
      </c>
      <c r="BG215" s="222">
        <f>IF(N215="zákl. přenesená",J215,0)</f>
        <v>0</v>
      </c>
      <c r="BH215" s="222">
        <f>IF(N215="sníž. přenesená",J215,0)</f>
        <v>0</v>
      </c>
      <c r="BI215" s="222">
        <f>IF(N215="nulová",J215,0)</f>
        <v>0</v>
      </c>
      <c r="BJ215" s="15" t="s">
        <v>79</v>
      </c>
      <c r="BK215" s="222">
        <f>ROUND(I215*H215,2)</f>
        <v>0</v>
      </c>
      <c r="BL215" s="15" t="s">
        <v>297</v>
      </c>
      <c r="BM215" s="221" t="s">
        <v>2722</v>
      </c>
    </row>
    <row r="216" s="2" customFormat="1" ht="14.4" customHeight="1">
      <c r="A216" s="36"/>
      <c r="B216" s="37"/>
      <c r="C216" s="223" t="s">
        <v>2723</v>
      </c>
      <c r="D216" s="223" t="s">
        <v>302</v>
      </c>
      <c r="E216" s="224" t="s">
        <v>2724</v>
      </c>
      <c r="F216" s="225" t="s">
        <v>2725</v>
      </c>
      <c r="G216" s="226" t="s">
        <v>638</v>
      </c>
      <c r="H216" s="227">
        <v>1</v>
      </c>
      <c r="I216" s="228"/>
      <c r="J216" s="229">
        <f>ROUND(I216*H216,2)</f>
        <v>0</v>
      </c>
      <c r="K216" s="225" t="s">
        <v>19</v>
      </c>
      <c r="L216" s="230"/>
      <c r="M216" s="231" t="s">
        <v>19</v>
      </c>
      <c r="N216" s="232" t="s">
        <v>43</v>
      </c>
      <c r="O216" s="82"/>
      <c r="P216" s="219">
        <f>O216*H216</f>
        <v>0</v>
      </c>
      <c r="Q216" s="219">
        <v>0</v>
      </c>
      <c r="R216" s="219">
        <f>Q216*H216</f>
        <v>0</v>
      </c>
      <c r="S216" s="219">
        <v>0</v>
      </c>
      <c r="T216" s="220">
        <f>S216*H216</f>
        <v>0</v>
      </c>
      <c r="U216" s="36"/>
      <c r="V216" s="36"/>
      <c r="W216" s="36"/>
      <c r="X216" s="36"/>
      <c r="Y216" s="36"/>
      <c r="Z216" s="36"/>
      <c r="AA216" s="36"/>
      <c r="AB216" s="36"/>
      <c r="AC216" s="36"/>
      <c r="AD216" s="36"/>
      <c r="AE216" s="36"/>
      <c r="AR216" s="221" t="s">
        <v>364</v>
      </c>
      <c r="AT216" s="221" t="s">
        <v>302</v>
      </c>
      <c r="AU216" s="221" t="s">
        <v>81</v>
      </c>
      <c r="AY216" s="15" t="s">
        <v>232</v>
      </c>
      <c r="BE216" s="222">
        <f>IF(N216="základní",J216,0)</f>
        <v>0</v>
      </c>
      <c r="BF216" s="222">
        <f>IF(N216="snížená",J216,0)</f>
        <v>0</v>
      </c>
      <c r="BG216" s="222">
        <f>IF(N216="zákl. přenesená",J216,0)</f>
        <v>0</v>
      </c>
      <c r="BH216" s="222">
        <f>IF(N216="sníž. přenesená",J216,0)</f>
        <v>0</v>
      </c>
      <c r="BI216" s="222">
        <f>IF(N216="nulová",J216,0)</f>
        <v>0</v>
      </c>
      <c r="BJ216" s="15" t="s">
        <v>79</v>
      </c>
      <c r="BK216" s="222">
        <f>ROUND(I216*H216,2)</f>
        <v>0</v>
      </c>
      <c r="BL216" s="15" t="s">
        <v>297</v>
      </c>
      <c r="BM216" s="221" t="s">
        <v>2726</v>
      </c>
    </row>
    <row r="217" s="2" customFormat="1" ht="14.4" customHeight="1">
      <c r="A217" s="36"/>
      <c r="B217" s="37"/>
      <c r="C217" s="210" t="s">
        <v>2727</v>
      </c>
      <c r="D217" s="210" t="s">
        <v>234</v>
      </c>
      <c r="E217" s="211" t="s">
        <v>2728</v>
      </c>
      <c r="F217" s="212" t="s">
        <v>2729</v>
      </c>
      <c r="G217" s="213" t="s">
        <v>638</v>
      </c>
      <c r="H217" s="214">
        <v>11</v>
      </c>
      <c r="I217" s="215"/>
      <c r="J217" s="216">
        <f>ROUND(I217*H217,2)</f>
        <v>0</v>
      </c>
      <c r="K217" s="212" t="s">
        <v>19</v>
      </c>
      <c r="L217" s="42"/>
      <c r="M217" s="217" t="s">
        <v>19</v>
      </c>
      <c r="N217" s="218" t="s">
        <v>43</v>
      </c>
      <c r="O217" s="82"/>
      <c r="P217" s="219">
        <f>O217*H217</f>
        <v>0</v>
      </c>
      <c r="Q217" s="219">
        <v>0</v>
      </c>
      <c r="R217" s="219">
        <f>Q217*H217</f>
        <v>0</v>
      </c>
      <c r="S217" s="219">
        <v>0</v>
      </c>
      <c r="T217" s="220">
        <f>S217*H217</f>
        <v>0</v>
      </c>
      <c r="U217" s="36"/>
      <c r="V217" s="36"/>
      <c r="W217" s="36"/>
      <c r="X217" s="36"/>
      <c r="Y217" s="36"/>
      <c r="Z217" s="36"/>
      <c r="AA217" s="36"/>
      <c r="AB217" s="36"/>
      <c r="AC217" s="36"/>
      <c r="AD217" s="36"/>
      <c r="AE217" s="36"/>
      <c r="AR217" s="221" t="s">
        <v>297</v>
      </c>
      <c r="AT217" s="221" t="s">
        <v>234</v>
      </c>
      <c r="AU217" s="221" t="s">
        <v>81</v>
      </c>
      <c r="AY217" s="15" t="s">
        <v>232</v>
      </c>
      <c r="BE217" s="222">
        <f>IF(N217="základní",J217,0)</f>
        <v>0</v>
      </c>
      <c r="BF217" s="222">
        <f>IF(N217="snížená",J217,0)</f>
        <v>0</v>
      </c>
      <c r="BG217" s="222">
        <f>IF(N217="zákl. přenesená",J217,0)</f>
        <v>0</v>
      </c>
      <c r="BH217" s="222">
        <f>IF(N217="sníž. přenesená",J217,0)</f>
        <v>0</v>
      </c>
      <c r="BI217" s="222">
        <f>IF(N217="nulová",J217,0)</f>
        <v>0</v>
      </c>
      <c r="BJ217" s="15" t="s">
        <v>79</v>
      </c>
      <c r="BK217" s="222">
        <f>ROUND(I217*H217,2)</f>
        <v>0</v>
      </c>
      <c r="BL217" s="15" t="s">
        <v>297</v>
      </c>
      <c r="BM217" s="221" t="s">
        <v>2730</v>
      </c>
    </row>
    <row r="218" s="2" customFormat="1" ht="14.4" customHeight="1">
      <c r="A218" s="36"/>
      <c r="B218" s="37"/>
      <c r="C218" s="210" t="s">
        <v>2731</v>
      </c>
      <c r="D218" s="210" t="s">
        <v>234</v>
      </c>
      <c r="E218" s="211" t="s">
        <v>2732</v>
      </c>
      <c r="F218" s="212" t="s">
        <v>2733</v>
      </c>
      <c r="G218" s="213" t="s">
        <v>638</v>
      </c>
      <c r="H218" s="214">
        <v>11</v>
      </c>
      <c r="I218" s="215"/>
      <c r="J218" s="216">
        <f>ROUND(I218*H218,2)</f>
        <v>0</v>
      </c>
      <c r="K218" s="212" t="s">
        <v>19</v>
      </c>
      <c r="L218" s="42"/>
      <c r="M218" s="217" t="s">
        <v>19</v>
      </c>
      <c r="N218" s="218" t="s">
        <v>43</v>
      </c>
      <c r="O218" s="82"/>
      <c r="P218" s="219">
        <f>O218*H218</f>
        <v>0</v>
      </c>
      <c r="Q218" s="219">
        <v>0</v>
      </c>
      <c r="R218" s="219">
        <f>Q218*H218</f>
        <v>0</v>
      </c>
      <c r="S218" s="219">
        <v>0</v>
      </c>
      <c r="T218" s="220">
        <f>S218*H218</f>
        <v>0</v>
      </c>
      <c r="U218" s="36"/>
      <c r="V218" s="36"/>
      <c r="W218" s="36"/>
      <c r="X218" s="36"/>
      <c r="Y218" s="36"/>
      <c r="Z218" s="36"/>
      <c r="AA218" s="36"/>
      <c r="AB218" s="36"/>
      <c r="AC218" s="36"/>
      <c r="AD218" s="36"/>
      <c r="AE218" s="36"/>
      <c r="AR218" s="221" t="s">
        <v>297</v>
      </c>
      <c r="AT218" s="221" t="s">
        <v>234</v>
      </c>
      <c r="AU218" s="221" t="s">
        <v>81</v>
      </c>
      <c r="AY218" s="15" t="s">
        <v>232</v>
      </c>
      <c r="BE218" s="222">
        <f>IF(N218="základní",J218,0)</f>
        <v>0</v>
      </c>
      <c r="BF218" s="222">
        <f>IF(N218="snížená",J218,0)</f>
        <v>0</v>
      </c>
      <c r="BG218" s="222">
        <f>IF(N218="zákl. přenesená",J218,0)</f>
        <v>0</v>
      </c>
      <c r="BH218" s="222">
        <f>IF(N218="sníž. přenesená",J218,0)</f>
        <v>0</v>
      </c>
      <c r="BI218" s="222">
        <f>IF(N218="nulová",J218,0)</f>
        <v>0</v>
      </c>
      <c r="BJ218" s="15" t="s">
        <v>79</v>
      </c>
      <c r="BK218" s="222">
        <f>ROUND(I218*H218,2)</f>
        <v>0</v>
      </c>
      <c r="BL218" s="15" t="s">
        <v>297</v>
      </c>
      <c r="BM218" s="221" t="s">
        <v>2734</v>
      </c>
    </row>
    <row r="219" s="2" customFormat="1" ht="14.4" customHeight="1">
      <c r="A219" s="36"/>
      <c r="B219" s="37"/>
      <c r="C219" s="223" t="s">
        <v>2735</v>
      </c>
      <c r="D219" s="223" t="s">
        <v>302</v>
      </c>
      <c r="E219" s="224" t="s">
        <v>2736</v>
      </c>
      <c r="F219" s="225" t="s">
        <v>2737</v>
      </c>
      <c r="G219" s="226" t="s">
        <v>638</v>
      </c>
      <c r="H219" s="227">
        <v>10</v>
      </c>
      <c r="I219" s="228"/>
      <c r="J219" s="229">
        <f>ROUND(I219*H219,2)</f>
        <v>0</v>
      </c>
      <c r="K219" s="225" t="s">
        <v>19</v>
      </c>
      <c r="L219" s="230"/>
      <c r="M219" s="231" t="s">
        <v>19</v>
      </c>
      <c r="N219" s="232" t="s">
        <v>43</v>
      </c>
      <c r="O219" s="82"/>
      <c r="P219" s="219">
        <f>O219*H219</f>
        <v>0</v>
      </c>
      <c r="Q219" s="219">
        <v>0</v>
      </c>
      <c r="R219" s="219">
        <f>Q219*H219</f>
        <v>0</v>
      </c>
      <c r="S219" s="219">
        <v>0</v>
      </c>
      <c r="T219" s="220">
        <f>S219*H219</f>
        <v>0</v>
      </c>
      <c r="U219" s="36"/>
      <c r="V219" s="36"/>
      <c r="W219" s="36"/>
      <c r="X219" s="36"/>
      <c r="Y219" s="36"/>
      <c r="Z219" s="36"/>
      <c r="AA219" s="36"/>
      <c r="AB219" s="36"/>
      <c r="AC219" s="36"/>
      <c r="AD219" s="36"/>
      <c r="AE219" s="36"/>
      <c r="AR219" s="221" t="s">
        <v>364</v>
      </c>
      <c r="AT219" s="221" t="s">
        <v>302</v>
      </c>
      <c r="AU219" s="221" t="s">
        <v>81</v>
      </c>
      <c r="AY219" s="15" t="s">
        <v>232</v>
      </c>
      <c r="BE219" s="222">
        <f>IF(N219="základní",J219,0)</f>
        <v>0</v>
      </c>
      <c r="BF219" s="222">
        <f>IF(N219="snížená",J219,0)</f>
        <v>0</v>
      </c>
      <c r="BG219" s="222">
        <f>IF(N219="zákl. přenesená",J219,0)</f>
        <v>0</v>
      </c>
      <c r="BH219" s="222">
        <f>IF(N219="sníž. přenesená",J219,0)</f>
        <v>0</v>
      </c>
      <c r="BI219" s="222">
        <f>IF(N219="nulová",J219,0)</f>
        <v>0</v>
      </c>
      <c r="BJ219" s="15" t="s">
        <v>79</v>
      </c>
      <c r="BK219" s="222">
        <f>ROUND(I219*H219,2)</f>
        <v>0</v>
      </c>
      <c r="BL219" s="15" t="s">
        <v>297</v>
      </c>
      <c r="BM219" s="221" t="s">
        <v>2738</v>
      </c>
    </row>
    <row r="220" s="2" customFormat="1" ht="14.4" customHeight="1">
      <c r="A220" s="36"/>
      <c r="B220" s="37"/>
      <c r="C220" s="223" t="s">
        <v>2739</v>
      </c>
      <c r="D220" s="223" t="s">
        <v>302</v>
      </c>
      <c r="E220" s="224" t="s">
        <v>2740</v>
      </c>
      <c r="F220" s="225" t="s">
        <v>2741</v>
      </c>
      <c r="G220" s="226" t="s">
        <v>638</v>
      </c>
      <c r="H220" s="227">
        <v>1</v>
      </c>
      <c r="I220" s="228"/>
      <c r="J220" s="229">
        <f>ROUND(I220*H220,2)</f>
        <v>0</v>
      </c>
      <c r="K220" s="225" t="s">
        <v>19</v>
      </c>
      <c r="L220" s="230"/>
      <c r="M220" s="231" t="s">
        <v>19</v>
      </c>
      <c r="N220" s="232" t="s">
        <v>43</v>
      </c>
      <c r="O220" s="82"/>
      <c r="P220" s="219">
        <f>O220*H220</f>
        <v>0</v>
      </c>
      <c r="Q220" s="219">
        <v>0</v>
      </c>
      <c r="R220" s="219">
        <f>Q220*H220</f>
        <v>0</v>
      </c>
      <c r="S220" s="219">
        <v>0</v>
      </c>
      <c r="T220" s="220">
        <f>S220*H220</f>
        <v>0</v>
      </c>
      <c r="U220" s="36"/>
      <c r="V220" s="36"/>
      <c r="W220" s="36"/>
      <c r="X220" s="36"/>
      <c r="Y220" s="36"/>
      <c r="Z220" s="36"/>
      <c r="AA220" s="36"/>
      <c r="AB220" s="36"/>
      <c r="AC220" s="36"/>
      <c r="AD220" s="36"/>
      <c r="AE220" s="36"/>
      <c r="AR220" s="221" t="s">
        <v>364</v>
      </c>
      <c r="AT220" s="221" t="s">
        <v>302</v>
      </c>
      <c r="AU220" s="221" t="s">
        <v>81</v>
      </c>
      <c r="AY220" s="15" t="s">
        <v>232</v>
      </c>
      <c r="BE220" s="222">
        <f>IF(N220="základní",J220,0)</f>
        <v>0</v>
      </c>
      <c r="BF220" s="222">
        <f>IF(N220="snížená",J220,0)</f>
        <v>0</v>
      </c>
      <c r="BG220" s="222">
        <f>IF(N220="zákl. přenesená",J220,0)</f>
        <v>0</v>
      </c>
      <c r="BH220" s="222">
        <f>IF(N220="sníž. přenesená",J220,0)</f>
        <v>0</v>
      </c>
      <c r="BI220" s="222">
        <f>IF(N220="nulová",J220,0)</f>
        <v>0</v>
      </c>
      <c r="BJ220" s="15" t="s">
        <v>79</v>
      </c>
      <c r="BK220" s="222">
        <f>ROUND(I220*H220,2)</f>
        <v>0</v>
      </c>
      <c r="BL220" s="15" t="s">
        <v>297</v>
      </c>
      <c r="BM220" s="221" t="s">
        <v>2742</v>
      </c>
    </row>
    <row r="221" s="2" customFormat="1" ht="14.4" customHeight="1">
      <c r="A221" s="36"/>
      <c r="B221" s="37"/>
      <c r="C221" s="223" t="s">
        <v>2743</v>
      </c>
      <c r="D221" s="223" t="s">
        <v>302</v>
      </c>
      <c r="E221" s="224" t="s">
        <v>2744</v>
      </c>
      <c r="F221" s="225" t="s">
        <v>2745</v>
      </c>
      <c r="G221" s="226" t="s">
        <v>638</v>
      </c>
      <c r="H221" s="227">
        <v>1</v>
      </c>
      <c r="I221" s="228"/>
      <c r="J221" s="229">
        <f>ROUND(I221*H221,2)</f>
        <v>0</v>
      </c>
      <c r="K221" s="225" t="s">
        <v>19</v>
      </c>
      <c r="L221" s="230"/>
      <c r="M221" s="231" t="s">
        <v>19</v>
      </c>
      <c r="N221" s="232" t="s">
        <v>43</v>
      </c>
      <c r="O221" s="82"/>
      <c r="P221" s="219">
        <f>O221*H221</f>
        <v>0</v>
      </c>
      <c r="Q221" s="219">
        <v>0</v>
      </c>
      <c r="R221" s="219">
        <f>Q221*H221</f>
        <v>0</v>
      </c>
      <c r="S221" s="219">
        <v>0</v>
      </c>
      <c r="T221" s="220">
        <f>S221*H221</f>
        <v>0</v>
      </c>
      <c r="U221" s="36"/>
      <c r="V221" s="36"/>
      <c r="W221" s="36"/>
      <c r="X221" s="36"/>
      <c r="Y221" s="36"/>
      <c r="Z221" s="36"/>
      <c r="AA221" s="36"/>
      <c r="AB221" s="36"/>
      <c r="AC221" s="36"/>
      <c r="AD221" s="36"/>
      <c r="AE221" s="36"/>
      <c r="AR221" s="221" t="s">
        <v>364</v>
      </c>
      <c r="AT221" s="221" t="s">
        <v>302</v>
      </c>
      <c r="AU221" s="221" t="s">
        <v>81</v>
      </c>
      <c r="AY221" s="15" t="s">
        <v>232</v>
      </c>
      <c r="BE221" s="222">
        <f>IF(N221="základní",J221,0)</f>
        <v>0</v>
      </c>
      <c r="BF221" s="222">
        <f>IF(N221="snížená",J221,0)</f>
        <v>0</v>
      </c>
      <c r="BG221" s="222">
        <f>IF(N221="zákl. přenesená",J221,0)</f>
        <v>0</v>
      </c>
      <c r="BH221" s="222">
        <f>IF(N221="sníž. přenesená",J221,0)</f>
        <v>0</v>
      </c>
      <c r="BI221" s="222">
        <f>IF(N221="nulová",J221,0)</f>
        <v>0</v>
      </c>
      <c r="BJ221" s="15" t="s">
        <v>79</v>
      </c>
      <c r="BK221" s="222">
        <f>ROUND(I221*H221,2)</f>
        <v>0</v>
      </c>
      <c r="BL221" s="15" t="s">
        <v>297</v>
      </c>
      <c r="BM221" s="221" t="s">
        <v>2746</v>
      </c>
    </row>
    <row r="222" s="2" customFormat="1" ht="14.4" customHeight="1">
      <c r="A222" s="36"/>
      <c r="B222" s="37"/>
      <c r="C222" s="223" t="s">
        <v>2747</v>
      </c>
      <c r="D222" s="223" t="s">
        <v>302</v>
      </c>
      <c r="E222" s="224" t="s">
        <v>2748</v>
      </c>
      <c r="F222" s="225" t="s">
        <v>2749</v>
      </c>
      <c r="G222" s="226" t="s">
        <v>638</v>
      </c>
      <c r="H222" s="227">
        <v>2</v>
      </c>
      <c r="I222" s="228"/>
      <c r="J222" s="229">
        <f>ROUND(I222*H222,2)</f>
        <v>0</v>
      </c>
      <c r="K222" s="225" t="s">
        <v>19</v>
      </c>
      <c r="L222" s="230"/>
      <c r="M222" s="231" t="s">
        <v>19</v>
      </c>
      <c r="N222" s="232" t="s">
        <v>43</v>
      </c>
      <c r="O222" s="82"/>
      <c r="P222" s="219">
        <f>O222*H222</f>
        <v>0</v>
      </c>
      <c r="Q222" s="219">
        <v>0</v>
      </c>
      <c r="R222" s="219">
        <f>Q222*H222</f>
        <v>0</v>
      </c>
      <c r="S222" s="219">
        <v>0</v>
      </c>
      <c r="T222" s="220">
        <f>S222*H222</f>
        <v>0</v>
      </c>
      <c r="U222" s="36"/>
      <c r="V222" s="36"/>
      <c r="W222" s="36"/>
      <c r="X222" s="36"/>
      <c r="Y222" s="36"/>
      <c r="Z222" s="36"/>
      <c r="AA222" s="36"/>
      <c r="AB222" s="36"/>
      <c r="AC222" s="36"/>
      <c r="AD222" s="36"/>
      <c r="AE222" s="36"/>
      <c r="AR222" s="221" t="s">
        <v>364</v>
      </c>
      <c r="AT222" s="221" t="s">
        <v>302</v>
      </c>
      <c r="AU222" s="221" t="s">
        <v>81</v>
      </c>
      <c r="AY222" s="15" t="s">
        <v>232</v>
      </c>
      <c r="BE222" s="222">
        <f>IF(N222="základní",J222,0)</f>
        <v>0</v>
      </c>
      <c r="BF222" s="222">
        <f>IF(N222="snížená",J222,0)</f>
        <v>0</v>
      </c>
      <c r="BG222" s="222">
        <f>IF(N222="zákl. přenesená",J222,0)</f>
        <v>0</v>
      </c>
      <c r="BH222" s="222">
        <f>IF(N222="sníž. přenesená",J222,0)</f>
        <v>0</v>
      </c>
      <c r="BI222" s="222">
        <f>IF(N222="nulová",J222,0)</f>
        <v>0</v>
      </c>
      <c r="BJ222" s="15" t="s">
        <v>79</v>
      </c>
      <c r="BK222" s="222">
        <f>ROUND(I222*H222,2)</f>
        <v>0</v>
      </c>
      <c r="BL222" s="15" t="s">
        <v>297</v>
      </c>
      <c r="BM222" s="221" t="s">
        <v>2750</v>
      </c>
    </row>
    <row r="223" s="2" customFormat="1" ht="14.4" customHeight="1">
      <c r="A223" s="36"/>
      <c r="B223" s="37"/>
      <c r="C223" s="223" t="s">
        <v>2751</v>
      </c>
      <c r="D223" s="223" t="s">
        <v>302</v>
      </c>
      <c r="E223" s="224" t="s">
        <v>2752</v>
      </c>
      <c r="F223" s="225" t="s">
        <v>2753</v>
      </c>
      <c r="G223" s="226" t="s">
        <v>638</v>
      </c>
      <c r="H223" s="227">
        <v>11</v>
      </c>
      <c r="I223" s="228"/>
      <c r="J223" s="229">
        <f>ROUND(I223*H223,2)</f>
        <v>0</v>
      </c>
      <c r="K223" s="225" t="s">
        <v>19</v>
      </c>
      <c r="L223" s="230"/>
      <c r="M223" s="231" t="s">
        <v>19</v>
      </c>
      <c r="N223" s="232" t="s">
        <v>43</v>
      </c>
      <c r="O223" s="82"/>
      <c r="P223" s="219">
        <f>O223*H223</f>
        <v>0</v>
      </c>
      <c r="Q223" s="219">
        <v>0</v>
      </c>
      <c r="R223" s="219">
        <f>Q223*H223</f>
        <v>0</v>
      </c>
      <c r="S223" s="219">
        <v>0</v>
      </c>
      <c r="T223" s="220">
        <f>S223*H223</f>
        <v>0</v>
      </c>
      <c r="U223" s="36"/>
      <c r="V223" s="36"/>
      <c r="W223" s="36"/>
      <c r="X223" s="36"/>
      <c r="Y223" s="36"/>
      <c r="Z223" s="36"/>
      <c r="AA223" s="36"/>
      <c r="AB223" s="36"/>
      <c r="AC223" s="36"/>
      <c r="AD223" s="36"/>
      <c r="AE223" s="36"/>
      <c r="AR223" s="221" t="s">
        <v>364</v>
      </c>
      <c r="AT223" s="221" t="s">
        <v>302</v>
      </c>
      <c r="AU223" s="221" t="s">
        <v>81</v>
      </c>
      <c r="AY223" s="15" t="s">
        <v>232</v>
      </c>
      <c r="BE223" s="222">
        <f>IF(N223="základní",J223,0)</f>
        <v>0</v>
      </c>
      <c r="BF223" s="222">
        <f>IF(N223="snížená",J223,0)</f>
        <v>0</v>
      </c>
      <c r="BG223" s="222">
        <f>IF(N223="zákl. přenesená",J223,0)</f>
        <v>0</v>
      </c>
      <c r="BH223" s="222">
        <f>IF(N223="sníž. přenesená",J223,0)</f>
        <v>0</v>
      </c>
      <c r="BI223" s="222">
        <f>IF(N223="nulová",J223,0)</f>
        <v>0</v>
      </c>
      <c r="BJ223" s="15" t="s">
        <v>79</v>
      </c>
      <c r="BK223" s="222">
        <f>ROUND(I223*H223,2)</f>
        <v>0</v>
      </c>
      <c r="BL223" s="15" t="s">
        <v>297</v>
      </c>
      <c r="BM223" s="221" t="s">
        <v>2754</v>
      </c>
    </row>
    <row r="224" s="2" customFormat="1" ht="14.4" customHeight="1">
      <c r="A224" s="36"/>
      <c r="B224" s="37"/>
      <c r="C224" s="210" t="s">
        <v>2755</v>
      </c>
      <c r="D224" s="210" t="s">
        <v>234</v>
      </c>
      <c r="E224" s="211" t="s">
        <v>2756</v>
      </c>
      <c r="F224" s="212" t="s">
        <v>2757</v>
      </c>
      <c r="G224" s="213" t="s">
        <v>638</v>
      </c>
      <c r="H224" s="214">
        <v>11</v>
      </c>
      <c r="I224" s="215"/>
      <c r="J224" s="216">
        <f>ROUND(I224*H224,2)</f>
        <v>0</v>
      </c>
      <c r="K224" s="212" t="s">
        <v>19</v>
      </c>
      <c r="L224" s="42"/>
      <c r="M224" s="217" t="s">
        <v>19</v>
      </c>
      <c r="N224" s="218" t="s">
        <v>43</v>
      </c>
      <c r="O224" s="82"/>
      <c r="P224" s="219">
        <f>O224*H224</f>
        <v>0</v>
      </c>
      <c r="Q224" s="219">
        <v>0</v>
      </c>
      <c r="R224" s="219">
        <f>Q224*H224</f>
        <v>0</v>
      </c>
      <c r="S224" s="219">
        <v>0</v>
      </c>
      <c r="T224" s="220">
        <f>S224*H224</f>
        <v>0</v>
      </c>
      <c r="U224" s="36"/>
      <c r="V224" s="36"/>
      <c r="W224" s="36"/>
      <c r="X224" s="36"/>
      <c r="Y224" s="36"/>
      <c r="Z224" s="36"/>
      <c r="AA224" s="36"/>
      <c r="AB224" s="36"/>
      <c r="AC224" s="36"/>
      <c r="AD224" s="36"/>
      <c r="AE224" s="36"/>
      <c r="AR224" s="221" t="s">
        <v>297</v>
      </c>
      <c r="AT224" s="221" t="s">
        <v>234</v>
      </c>
      <c r="AU224" s="221" t="s">
        <v>81</v>
      </c>
      <c r="AY224" s="15" t="s">
        <v>232</v>
      </c>
      <c r="BE224" s="222">
        <f>IF(N224="základní",J224,0)</f>
        <v>0</v>
      </c>
      <c r="BF224" s="222">
        <f>IF(N224="snížená",J224,0)</f>
        <v>0</v>
      </c>
      <c r="BG224" s="222">
        <f>IF(N224="zákl. přenesená",J224,0)</f>
        <v>0</v>
      </c>
      <c r="BH224" s="222">
        <f>IF(N224="sníž. přenesená",J224,0)</f>
        <v>0</v>
      </c>
      <c r="BI224" s="222">
        <f>IF(N224="nulová",J224,0)</f>
        <v>0</v>
      </c>
      <c r="BJ224" s="15" t="s">
        <v>79</v>
      </c>
      <c r="BK224" s="222">
        <f>ROUND(I224*H224,2)</f>
        <v>0</v>
      </c>
      <c r="BL224" s="15" t="s">
        <v>297</v>
      </c>
      <c r="BM224" s="221" t="s">
        <v>2758</v>
      </c>
    </row>
    <row r="225" s="2" customFormat="1" ht="14.4" customHeight="1">
      <c r="A225" s="36"/>
      <c r="B225" s="37"/>
      <c r="C225" s="210" t="s">
        <v>2759</v>
      </c>
      <c r="D225" s="210" t="s">
        <v>234</v>
      </c>
      <c r="E225" s="211" t="s">
        <v>2426</v>
      </c>
      <c r="F225" s="212" t="s">
        <v>2427</v>
      </c>
      <c r="G225" s="213" t="s">
        <v>542</v>
      </c>
      <c r="H225" s="214">
        <v>350</v>
      </c>
      <c r="I225" s="215"/>
      <c r="J225" s="216">
        <f>ROUND(I225*H225,2)</f>
        <v>0</v>
      </c>
      <c r="K225" s="212" t="s">
        <v>19</v>
      </c>
      <c r="L225" s="42"/>
      <c r="M225" s="217" t="s">
        <v>19</v>
      </c>
      <c r="N225" s="218" t="s">
        <v>43</v>
      </c>
      <c r="O225" s="82"/>
      <c r="P225" s="219">
        <f>O225*H225</f>
        <v>0</v>
      </c>
      <c r="Q225" s="219">
        <v>0</v>
      </c>
      <c r="R225" s="219">
        <f>Q225*H225</f>
        <v>0</v>
      </c>
      <c r="S225" s="219">
        <v>0</v>
      </c>
      <c r="T225" s="220">
        <f>S225*H225</f>
        <v>0</v>
      </c>
      <c r="U225" s="36"/>
      <c r="V225" s="36"/>
      <c r="W225" s="36"/>
      <c r="X225" s="36"/>
      <c r="Y225" s="36"/>
      <c r="Z225" s="36"/>
      <c r="AA225" s="36"/>
      <c r="AB225" s="36"/>
      <c r="AC225" s="36"/>
      <c r="AD225" s="36"/>
      <c r="AE225" s="36"/>
      <c r="AR225" s="221" t="s">
        <v>297</v>
      </c>
      <c r="AT225" s="221" t="s">
        <v>234</v>
      </c>
      <c r="AU225" s="221" t="s">
        <v>81</v>
      </c>
      <c r="AY225" s="15" t="s">
        <v>232</v>
      </c>
      <c r="BE225" s="222">
        <f>IF(N225="základní",J225,0)</f>
        <v>0</v>
      </c>
      <c r="BF225" s="222">
        <f>IF(N225="snížená",J225,0)</f>
        <v>0</v>
      </c>
      <c r="BG225" s="222">
        <f>IF(N225="zákl. přenesená",J225,0)</f>
        <v>0</v>
      </c>
      <c r="BH225" s="222">
        <f>IF(N225="sníž. přenesená",J225,0)</f>
        <v>0</v>
      </c>
      <c r="BI225" s="222">
        <f>IF(N225="nulová",J225,0)</f>
        <v>0</v>
      </c>
      <c r="BJ225" s="15" t="s">
        <v>79</v>
      </c>
      <c r="BK225" s="222">
        <f>ROUND(I225*H225,2)</f>
        <v>0</v>
      </c>
      <c r="BL225" s="15" t="s">
        <v>297</v>
      </c>
      <c r="BM225" s="221" t="s">
        <v>2760</v>
      </c>
    </row>
    <row r="226" s="2" customFormat="1" ht="14.4" customHeight="1">
      <c r="A226" s="36"/>
      <c r="B226" s="37"/>
      <c r="C226" s="223" t="s">
        <v>2761</v>
      </c>
      <c r="D226" s="223" t="s">
        <v>302</v>
      </c>
      <c r="E226" s="224" t="s">
        <v>2762</v>
      </c>
      <c r="F226" s="225" t="s">
        <v>2763</v>
      </c>
      <c r="G226" s="226" t="s">
        <v>542</v>
      </c>
      <c r="H226" s="227">
        <v>100</v>
      </c>
      <c r="I226" s="228"/>
      <c r="J226" s="229">
        <f>ROUND(I226*H226,2)</f>
        <v>0</v>
      </c>
      <c r="K226" s="225" t="s">
        <v>19</v>
      </c>
      <c r="L226" s="230"/>
      <c r="M226" s="231" t="s">
        <v>19</v>
      </c>
      <c r="N226" s="232" t="s">
        <v>43</v>
      </c>
      <c r="O226" s="82"/>
      <c r="P226" s="219">
        <f>O226*H226</f>
        <v>0</v>
      </c>
      <c r="Q226" s="219">
        <v>0</v>
      </c>
      <c r="R226" s="219">
        <f>Q226*H226</f>
        <v>0</v>
      </c>
      <c r="S226" s="219">
        <v>0</v>
      </c>
      <c r="T226" s="220">
        <f>S226*H226</f>
        <v>0</v>
      </c>
      <c r="U226" s="36"/>
      <c r="V226" s="36"/>
      <c r="W226" s="36"/>
      <c r="X226" s="36"/>
      <c r="Y226" s="36"/>
      <c r="Z226" s="36"/>
      <c r="AA226" s="36"/>
      <c r="AB226" s="36"/>
      <c r="AC226" s="36"/>
      <c r="AD226" s="36"/>
      <c r="AE226" s="36"/>
      <c r="AR226" s="221" t="s">
        <v>364</v>
      </c>
      <c r="AT226" s="221" t="s">
        <v>302</v>
      </c>
      <c r="AU226" s="221" t="s">
        <v>81</v>
      </c>
      <c r="AY226" s="15" t="s">
        <v>232</v>
      </c>
      <c r="BE226" s="222">
        <f>IF(N226="základní",J226,0)</f>
        <v>0</v>
      </c>
      <c r="BF226" s="222">
        <f>IF(N226="snížená",J226,0)</f>
        <v>0</v>
      </c>
      <c r="BG226" s="222">
        <f>IF(N226="zákl. přenesená",J226,0)</f>
        <v>0</v>
      </c>
      <c r="BH226" s="222">
        <f>IF(N226="sníž. přenesená",J226,0)</f>
        <v>0</v>
      </c>
      <c r="BI226" s="222">
        <f>IF(N226="nulová",J226,0)</f>
        <v>0</v>
      </c>
      <c r="BJ226" s="15" t="s">
        <v>79</v>
      </c>
      <c r="BK226" s="222">
        <f>ROUND(I226*H226,2)</f>
        <v>0</v>
      </c>
      <c r="BL226" s="15" t="s">
        <v>297</v>
      </c>
      <c r="BM226" s="221" t="s">
        <v>2764</v>
      </c>
    </row>
    <row r="227" s="2" customFormat="1" ht="14.4" customHeight="1">
      <c r="A227" s="36"/>
      <c r="B227" s="37"/>
      <c r="C227" s="223" t="s">
        <v>2765</v>
      </c>
      <c r="D227" s="223" t="s">
        <v>302</v>
      </c>
      <c r="E227" s="224" t="s">
        <v>2766</v>
      </c>
      <c r="F227" s="225" t="s">
        <v>2767</v>
      </c>
      <c r="G227" s="226" t="s">
        <v>542</v>
      </c>
      <c r="H227" s="227">
        <v>90</v>
      </c>
      <c r="I227" s="228"/>
      <c r="J227" s="229">
        <f>ROUND(I227*H227,2)</f>
        <v>0</v>
      </c>
      <c r="K227" s="225" t="s">
        <v>19</v>
      </c>
      <c r="L227" s="230"/>
      <c r="M227" s="231" t="s">
        <v>19</v>
      </c>
      <c r="N227" s="232" t="s">
        <v>43</v>
      </c>
      <c r="O227" s="82"/>
      <c r="P227" s="219">
        <f>O227*H227</f>
        <v>0</v>
      </c>
      <c r="Q227" s="219">
        <v>0</v>
      </c>
      <c r="R227" s="219">
        <f>Q227*H227</f>
        <v>0</v>
      </c>
      <c r="S227" s="219">
        <v>0</v>
      </c>
      <c r="T227" s="220">
        <f>S227*H227</f>
        <v>0</v>
      </c>
      <c r="U227" s="36"/>
      <c r="V227" s="36"/>
      <c r="W227" s="36"/>
      <c r="X227" s="36"/>
      <c r="Y227" s="36"/>
      <c r="Z227" s="36"/>
      <c r="AA227" s="36"/>
      <c r="AB227" s="36"/>
      <c r="AC227" s="36"/>
      <c r="AD227" s="36"/>
      <c r="AE227" s="36"/>
      <c r="AR227" s="221" t="s">
        <v>364</v>
      </c>
      <c r="AT227" s="221" t="s">
        <v>302</v>
      </c>
      <c r="AU227" s="221" t="s">
        <v>81</v>
      </c>
      <c r="AY227" s="15" t="s">
        <v>232</v>
      </c>
      <c r="BE227" s="222">
        <f>IF(N227="základní",J227,0)</f>
        <v>0</v>
      </c>
      <c r="BF227" s="222">
        <f>IF(N227="snížená",J227,0)</f>
        <v>0</v>
      </c>
      <c r="BG227" s="222">
        <f>IF(N227="zákl. přenesená",J227,0)</f>
        <v>0</v>
      </c>
      <c r="BH227" s="222">
        <f>IF(N227="sníž. přenesená",J227,0)</f>
        <v>0</v>
      </c>
      <c r="BI227" s="222">
        <f>IF(N227="nulová",J227,0)</f>
        <v>0</v>
      </c>
      <c r="BJ227" s="15" t="s">
        <v>79</v>
      </c>
      <c r="BK227" s="222">
        <f>ROUND(I227*H227,2)</f>
        <v>0</v>
      </c>
      <c r="BL227" s="15" t="s">
        <v>297</v>
      </c>
      <c r="BM227" s="221" t="s">
        <v>2768</v>
      </c>
    </row>
    <row r="228" s="2" customFormat="1" ht="14.4" customHeight="1">
      <c r="A228" s="36"/>
      <c r="B228" s="37"/>
      <c r="C228" s="223" t="s">
        <v>2769</v>
      </c>
      <c r="D228" s="223" t="s">
        <v>302</v>
      </c>
      <c r="E228" s="224" t="s">
        <v>2770</v>
      </c>
      <c r="F228" s="225" t="s">
        <v>2771</v>
      </c>
      <c r="G228" s="226" t="s">
        <v>542</v>
      </c>
      <c r="H228" s="227">
        <v>80</v>
      </c>
      <c r="I228" s="228"/>
      <c r="J228" s="229">
        <f>ROUND(I228*H228,2)</f>
        <v>0</v>
      </c>
      <c r="K228" s="225" t="s">
        <v>19</v>
      </c>
      <c r="L228" s="230"/>
      <c r="M228" s="231" t="s">
        <v>19</v>
      </c>
      <c r="N228" s="232" t="s">
        <v>43</v>
      </c>
      <c r="O228" s="82"/>
      <c r="P228" s="219">
        <f>O228*H228</f>
        <v>0</v>
      </c>
      <c r="Q228" s="219">
        <v>0</v>
      </c>
      <c r="R228" s="219">
        <f>Q228*H228</f>
        <v>0</v>
      </c>
      <c r="S228" s="219">
        <v>0</v>
      </c>
      <c r="T228" s="220">
        <f>S228*H228</f>
        <v>0</v>
      </c>
      <c r="U228" s="36"/>
      <c r="V228" s="36"/>
      <c r="W228" s="36"/>
      <c r="X228" s="36"/>
      <c r="Y228" s="36"/>
      <c r="Z228" s="36"/>
      <c r="AA228" s="36"/>
      <c r="AB228" s="36"/>
      <c r="AC228" s="36"/>
      <c r="AD228" s="36"/>
      <c r="AE228" s="36"/>
      <c r="AR228" s="221" t="s">
        <v>364</v>
      </c>
      <c r="AT228" s="221" t="s">
        <v>302</v>
      </c>
      <c r="AU228" s="221" t="s">
        <v>81</v>
      </c>
      <c r="AY228" s="15" t="s">
        <v>232</v>
      </c>
      <c r="BE228" s="222">
        <f>IF(N228="základní",J228,0)</f>
        <v>0</v>
      </c>
      <c r="BF228" s="222">
        <f>IF(N228="snížená",J228,0)</f>
        <v>0</v>
      </c>
      <c r="BG228" s="222">
        <f>IF(N228="zákl. přenesená",J228,0)</f>
        <v>0</v>
      </c>
      <c r="BH228" s="222">
        <f>IF(N228="sníž. přenesená",J228,0)</f>
        <v>0</v>
      </c>
      <c r="BI228" s="222">
        <f>IF(N228="nulová",J228,0)</f>
        <v>0</v>
      </c>
      <c r="BJ228" s="15" t="s">
        <v>79</v>
      </c>
      <c r="BK228" s="222">
        <f>ROUND(I228*H228,2)</f>
        <v>0</v>
      </c>
      <c r="BL228" s="15" t="s">
        <v>297</v>
      </c>
      <c r="BM228" s="221" t="s">
        <v>2772</v>
      </c>
    </row>
    <row r="229" s="2" customFormat="1" ht="14.4" customHeight="1">
      <c r="A229" s="36"/>
      <c r="B229" s="37"/>
      <c r="C229" s="223" t="s">
        <v>2773</v>
      </c>
      <c r="D229" s="223" t="s">
        <v>302</v>
      </c>
      <c r="E229" s="224" t="s">
        <v>2774</v>
      </c>
      <c r="F229" s="225" t="s">
        <v>2775</v>
      </c>
      <c r="G229" s="226" t="s">
        <v>542</v>
      </c>
      <c r="H229" s="227">
        <v>80</v>
      </c>
      <c r="I229" s="228"/>
      <c r="J229" s="229">
        <f>ROUND(I229*H229,2)</f>
        <v>0</v>
      </c>
      <c r="K229" s="225" t="s">
        <v>19</v>
      </c>
      <c r="L229" s="230"/>
      <c r="M229" s="231" t="s">
        <v>19</v>
      </c>
      <c r="N229" s="232" t="s">
        <v>43</v>
      </c>
      <c r="O229" s="82"/>
      <c r="P229" s="219">
        <f>O229*H229</f>
        <v>0</v>
      </c>
      <c r="Q229" s="219">
        <v>0</v>
      </c>
      <c r="R229" s="219">
        <f>Q229*H229</f>
        <v>0</v>
      </c>
      <c r="S229" s="219">
        <v>0</v>
      </c>
      <c r="T229" s="220">
        <f>S229*H229</f>
        <v>0</v>
      </c>
      <c r="U229" s="36"/>
      <c r="V229" s="36"/>
      <c r="W229" s="36"/>
      <c r="X229" s="36"/>
      <c r="Y229" s="36"/>
      <c r="Z229" s="36"/>
      <c r="AA229" s="36"/>
      <c r="AB229" s="36"/>
      <c r="AC229" s="36"/>
      <c r="AD229" s="36"/>
      <c r="AE229" s="36"/>
      <c r="AR229" s="221" t="s">
        <v>364</v>
      </c>
      <c r="AT229" s="221" t="s">
        <v>302</v>
      </c>
      <c r="AU229" s="221" t="s">
        <v>81</v>
      </c>
      <c r="AY229" s="15" t="s">
        <v>232</v>
      </c>
      <c r="BE229" s="222">
        <f>IF(N229="základní",J229,0)</f>
        <v>0</v>
      </c>
      <c r="BF229" s="222">
        <f>IF(N229="snížená",J229,0)</f>
        <v>0</v>
      </c>
      <c r="BG229" s="222">
        <f>IF(N229="zákl. přenesená",J229,0)</f>
        <v>0</v>
      </c>
      <c r="BH229" s="222">
        <f>IF(N229="sníž. přenesená",J229,0)</f>
        <v>0</v>
      </c>
      <c r="BI229" s="222">
        <f>IF(N229="nulová",J229,0)</f>
        <v>0</v>
      </c>
      <c r="BJ229" s="15" t="s">
        <v>79</v>
      </c>
      <c r="BK229" s="222">
        <f>ROUND(I229*H229,2)</f>
        <v>0</v>
      </c>
      <c r="BL229" s="15" t="s">
        <v>297</v>
      </c>
      <c r="BM229" s="221" t="s">
        <v>2776</v>
      </c>
    </row>
    <row r="230" s="2" customFormat="1" ht="14.4" customHeight="1">
      <c r="A230" s="36"/>
      <c r="B230" s="37"/>
      <c r="C230" s="210" t="s">
        <v>2777</v>
      </c>
      <c r="D230" s="210" t="s">
        <v>234</v>
      </c>
      <c r="E230" s="211" t="s">
        <v>2432</v>
      </c>
      <c r="F230" s="212" t="s">
        <v>2433</v>
      </c>
      <c r="G230" s="213" t="s">
        <v>542</v>
      </c>
      <c r="H230" s="214">
        <v>75</v>
      </c>
      <c r="I230" s="215"/>
      <c r="J230" s="216">
        <f>ROUND(I230*H230,2)</f>
        <v>0</v>
      </c>
      <c r="K230" s="212" t="s">
        <v>19</v>
      </c>
      <c r="L230" s="42"/>
      <c r="M230" s="217" t="s">
        <v>19</v>
      </c>
      <c r="N230" s="218" t="s">
        <v>43</v>
      </c>
      <c r="O230" s="82"/>
      <c r="P230" s="219">
        <f>O230*H230</f>
        <v>0</v>
      </c>
      <c r="Q230" s="219">
        <v>0</v>
      </c>
      <c r="R230" s="219">
        <f>Q230*H230</f>
        <v>0</v>
      </c>
      <c r="S230" s="219">
        <v>0</v>
      </c>
      <c r="T230" s="220">
        <f>S230*H230</f>
        <v>0</v>
      </c>
      <c r="U230" s="36"/>
      <c r="V230" s="36"/>
      <c r="W230" s="36"/>
      <c r="X230" s="36"/>
      <c r="Y230" s="36"/>
      <c r="Z230" s="36"/>
      <c r="AA230" s="36"/>
      <c r="AB230" s="36"/>
      <c r="AC230" s="36"/>
      <c r="AD230" s="36"/>
      <c r="AE230" s="36"/>
      <c r="AR230" s="221" t="s">
        <v>297</v>
      </c>
      <c r="AT230" s="221" t="s">
        <v>234</v>
      </c>
      <c r="AU230" s="221" t="s">
        <v>81</v>
      </c>
      <c r="AY230" s="15" t="s">
        <v>232</v>
      </c>
      <c r="BE230" s="222">
        <f>IF(N230="základní",J230,0)</f>
        <v>0</v>
      </c>
      <c r="BF230" s="222">
        <f>IF(N230="snížená",J230,0)</f>
        <v>0</v>
      </c>
      <c r="BG230" s="222">
        <f>IF(N230="zákl. přenesená",J230,0)</f>
        <v>0</v>
      </c>
      <c r="BH230" s="222">
        <f>IF(N230="sníž. přenesená",J230,0)</f>
        <v>0</v>
      </c>
      <c r="BI230" s="222">
        <f>IF(N230="nulová",J230,0)</f>
        <v>0</v>
      </c>
      <c r="BJ230" s="15" t="s">
        <v>79</v>
      </c>
      <c r="BK230" s="222">
        <f>ROUND(I230*H230,2)</f>
        <v>0</v>
      </c>
      <c r="BL230" s="15" t="s">
        <v>297</v>
      </c>
      <c r="BM230" s="221" t="s">
        <v>2778</v>
      </c>
    </row>
    <row r="231" s="2" customFormat="1" ht="14.4" customHeight="1">
      <c r="A231" s="36"/>
      <c r="B231" s="37"/>
      <c r="C231" s="223" t="s">
        <v>2779</v>
      </c>
      <c r="D231" s="223" t="s">
        <v>302</v>
      </c>
      <c r="E231" s="224" t="s">
        <v>2435</v>
      </c>
      <c r="F231" s="225" t="s">
        <v>2436</v>
      </c>
      <c r="G231" s="226" t="s">
        <v>542</v>
      </c>
      <c r="H231" s="227">
        <v>66</v>
      </c>
      <c r="I231" s="228"/>
      <c r="J231" s="229">
        <f>ROUND(I231*H231,2)</f>
        <v>0</v>
      </c>
      <c r="K231" s="225" t="s">
        <v>19</v>
      </c>
      <c r="L231" s="230"/>
      <c r="M231" s="231" t="s">
        <v>19</v>
      </c>
      <c r="N231" s="232" t="s">
        <v>43</v>
      </c>
      <c r="O231" s="82"/>
      <c r="P231" s="219">
        <f>O231*H231</f>
        <v>0</v>
      </c>
      <c r="Q231" s="219">
        <v>0</v>
      </c>
      <c r="R231" s="219">
        <f>Q231*H231</f>
        <v>0</v>
      </c>
      <c r="S231" s="219">
        <v>0</v>
      </c>
      <c r="T231" s="220">
        <f>S231*H231</f>
        <v>0</v>
      </c>
      <c r="U231" s="36"/>
      <c r="V231" s="36"/>
      <c r="W231" s="36"/>
      <c r="X231" s="36"/>
      <c r="Y231" s="36"/>
      <c r="Z231" s="36"/>
      <c r="AA231" s="36"/>
      <c r="AB231" s="36"/>
      <c r="AC231" s="36"/>
      <c r="AD231" s="36"/>
      <c r="AE231" s="36"/>
      <c r="AR231" s="221" t="s">
        <v>364</v>
      </c>
      <c r="AT231" s="221" t="s">
        <v>302</v>
      </c>
      <c r="AU231" s="221" t="s">
        <v>81</v>
      </c>
      <c r="AY231" s="15" t="s">
        <v>232</v>
      </c>
      <c r="BE231" s="222">
        <f>IF(N231="základní",J231,0)</f>
        <v>0</v>
      </c>
      <c r="BF231" s="222">
        <f>IF(N231="snížená",J231,0)</f>
        <v>0</v>
      </c>
      <c r="BG231" s="222">
        <f>IF(N231="zákl. přenesená",J231,0)</f>
        <v>0</v>
      </c>
      <c r="BH231" s="222">
        <f>IF(N231="sníž. přenesená",J231,0)</f>
        <v>0</v>
      </c>
      <c r="BI231" s="222">
        <f>IF(N231="nulová",J231,0)</f>
        <v>0</v>
      </c>
      <c r="BJ231" s="15" t="s">
        <v>79</v>
      </c>
      <c r="BK231" s="222">
        <f>ROUND(I231*H231,2)</f>
        <v>0</v>
      </c>
      <c r="BL231" s="15" t="s">
        <v>297</v>
      </c>
      <c r="BM231" s="221" t="s">
        <v>2780</v>
      </c>
    </row>
    <row r="232" s="2" customFormat="1" ht="14.4" customHeight="1">
      <c r="A232" s="36"/>
      <c r="B232" s="37"/>
      <c r="C232" s="223" t="s">
        <v>2781</v>
      </c>
      <c r="D232" s="223" t="s">
        <v>302</v>
      </c>
      <c r="E232" s="224" t="s">
        <v>2562</v>
      </c>
      <c r="F232" s="225" t="s">
        <v>2563</v>
      </c>
      <c r="G232" s="226" t="s">
        <v>542</v>
      </c>
      <c r="H232" s="227">
        <v>9</v>
      </c>
      <c r="I232" s="228"/>
      <c r="J232" s="229">
        <f>ROUND(I232*H232,2)</f>
        <v>0</v>
      </c>
      <c r="K232" s="225" t="s">
        <v>19</v>
      </c>
      <c r="L232" s="230"/>
      <c r="M232" s="231" t="s">
        <v>19</v>
      </c>
      <c r="N232" s="232" t="s">
        <v>43</v>
      </c>
      <c r="O232" s="82"/>
      <c r="P232" s="219">
        <f>O232*H232</f>
        <v>0</v>
      </c>
      <c r="Q232" s="219">
        <v>0</v>
      </c>
      <c r="R232" s="219">
        <f>Q232*H232</f>
        <v>0</v>
      </c>
      <c r="S232" s="219">
        <v>0</v>
      </c>
      <c r="T232" s="220">
        <f>S232*H232</f>
        <v>0</v>
      </c>
      <c r="U232" s="36"/>
      <c r="V232" s="36"/>
      <c r="W232" s="36"/>
      <c r="X232" s="36"/>
      <c r="Y232" s="36"/>
      <c r="Z232" s="36"/>
      <c r="AA232" s="36"/>
      <c r="AB232" s="36"/>
      <c r="AC232" s="36"/>
      <c r="AD232" s="36"/>
      <c r="AE232" s="36"/>
      <c r="AR232" s="221" t="s">
        <v>364</v>
      </c>
      <c r="AT232" s="221" t="s">
        <v>302</v>
      </c>
      <c r="AU232" s="221" t="s">
        <v>81</v>
      </c>
      <c r="AY232" s="15" t="s">
        <v>232</v>
      </c>
      <c r="BE232" s="222">
        <f>IF(N232="základní",J232,0)</f>
        <v>0</v>
      </c>
      <c r="BF232" s="222">
        <f>IF(N232="snížená",J232,0)</f>
        <v>0</v>
      </c>
      <c r="BG232" s="222">
        <f>IF(N232="zákl. přenesená",J232,0)</f>
        <v>0</v>
      </c>
      <c r="BH232" s="222">
        <f>IF(N232="sníž. přenesená",J232,0)</f>
        <v>0</v>
      </c>
      <c r="BI232" s="222">
        <f>IF(N232="nulová",J232,0)</f>
        <v>0</v>
      </c>
      <c r="BJ232" s="15" t="s">
        <v>79</v>
      </c>
      <c r="BK232" s="222">
        <f>ROUND(I232*H232,2)</f>
        <v>0</v>
      </c>
      <c r="BL232" s="15" t="s">
        <v>297</v>
      </c>
      <c r="BM232" s="221" t="s">
        <v>2782</v>
      </c>
    </row>
    <row r="233" s="2" customFormat="1" ht="14.4" customHeight="1">
      <c r="A233" s="36"/>
      <c r="B233" s="37"/>
      <c r="C233" s="210" t="s">
        <v>2783</v>
      </c>
      <c r="D233" s="210" t="s">
        <v>234</v>
      </c>
      <c r="E233" s="211" t="s">
        <v>2442</v>
      </c>
      <c r="F233" s="212" t="s">
        <v>2443</v>
      </c>
      <c r="G233" s="213" t="s">
        <v>638</v>
      </c>
      <c r="H233" s="214">
        <v>1</v>
      </c>
      <c r="I233" s="215"/>
      <c r="J233" s="216">
        <f>ROUND(I233*H233,2)</f>
        <v>0</v>
      </c>
      <c r="K233" s="212" t="s">
        <v>19</v>
      </c>
      <c r="L233" s="42"/>
      <c r="M233" s="217" t="s">
        <v>19</v>
      </c>
      <c r="N233" s="218" t="s">
        <v>43</v>
      </c>
      <c r="O233" s="82"/>
      <c r="P233" s="219">
        <f>O233*H233</f>
        <v>0</v>
      </c>
      <c r="Q233" s="219">
        <v>0</v>
      </c>
      <c r="R233" s="219">
        <f>Q233*H233</f>
        <v>0</v>
      </c>
      <c r="S233" s="219">
        <v>0</v>
      </c>
      <c r="T233" s="220">
        <f>S233*H233</f>
        <v>0</v>
      </c>
      <c r="U233" s="36"/>
      <c r="V233" s="36"/>
      <c r="W233" s="36"/>
      <c r="X233" s="36"/>
      <c r="Y233" s="36"/>
      <c r="Z233" s="36"/>
      <c r="AA233" s="36"/>
      <c r="AB233" s="36"/>
      <c r="AC233" s="36"/>
      <c r="AD233" s="36"/>
      <c r="AE233" s="36"/>
      <c r="AR233" s="221" t="s">
        <v>297</v>
      </c>
      <c r="AT233" s="221" t="s">
        <v>234</v>
      </c>
      <c r="AU233" s="221" t="s">
        <v>81</v>
      </c>
      <c r="AY233" s="15" t="s">
        <v>232</v>
      </c>
      <c r="BE233" s="222">
        <f>IF(N233="základní",J233,0)</f>
        <v>0</v>
      </c>
      <c r="BF233" s="222">
        <f>IF(N233="snížená",J233,0)</f>
        <v>0</v>
      </c>
      <c r="BG233" s="222">
        <f>IF(N233="zákl. přenesená",J233,0)</f>
        <v>0</v>
      </c>
      <c r="BH233" s="222">
        <f>IF(N233="sníž. přenesená",J233,0)</f>
        <v>0</v>
      </c>
      <c r="BI233" s="222">
        <f>IF(N233="nulová",J233,0)</f>
        <v>0</v>
      </c>
      <c r="BJ233" s="15" t="s">
        <v>79</v>
      </c>
      <c r="BK233" s="222">
        <f>ROUND(I233*H233,2)</f>
        <v>0</v>
      </c>
      <c r="BL233" s="15" t="s">
        <v>297</v>
      </c>
      <c r="BM233" s="221" t="s">
        <v>2784</v>
      </c>
    </row>
    <row r="234" s="2" customFormat="1" ht="14.4" customHeight="1">
      <c r="A234" s="36"/>
      <c r="B234" s="37"/>
      <c r="C234" s="223" t="s">
        <v>2785</v>
      </c>
      <c r="D234" s="223" t="s">
        <v>302</v>
      </c>
      <c r="E234" s="224" t="s">
        <v>2445</v>
      </c>
      <c r="F234" s="225" t="s">
        <v>2446</v>
      </c>
      <c r="G234" s="226" t="s">
        <v>638</v>
      </c>
      <c r="H234" s="227">
        <v>1</v>
      </c>
      <c r="I234" s="228"/>
      <c r="J234" s="229">
        <f>ROUND(I234*H234,2)</f>
        <v>0</v>
      </c>
      <c r="K234" s="225" t="s">
        <v>19</v>
      </c>
      <c r="L234" s="230"/>
      <c r="M234" s="231" t="s">
        <v>19</v>
      </c>
      <c r="N234" s="232" t="s">
        <v>43</v>
      </c>
      <c r="O234" s="82"/>
      <c r="P234" s="219">
        <f>O234*H234</f>
        <v>0</v>
      </c>
      <c r="Q234" s="219">
        <v>0</v>
      </c>
      <c r="R234" s="219">
        <f>Q234*H234</f>
        <v>0</v>
      </c>
      <c r="S234" s="219">
        <v>0</v>
      </c>
      <c r="T234" s="220">
        <f>S234*H234</f>
        <v>0</v>
      </c>
      <c r="U234" s="36"/>
      <c r="V234" s="36"/>
      <c r="W234" s="36"/>
      <c r="X234" s="36"/>
      <c r="Y234" s="36"/>
      <c r="Z234" s="36"/>
      <c r="AA234" s="36"/>
      <c r="AB234" s="36"/>
      <c r="AC234" s="36"/>
      <c r="AD234" s="36"/>
      <c r="AE234" s="36"/>
      <c r="AR234" s="221" t="s">
        <v>364</v>
      </c>
      <c r="AT234" s="221" t="s">
        <v>302</v>
      </c>
      <c r="AU234" s="221" t="s">
        <v>81</v>
      </c>
      <c r="AY234" s="15" t="s">
        <v>232</v>
      </c>
      <c r="BE234" s="222">
        <f>IF(N234="základní",J234,0)</f>
        <v>0</v>
      </c>
      <c r="BF234" s="222">
        <f>IF(N234="snížená",J234,0)</f>
        <v>0</v>
      </c>
      <c r="BG234" s="222">
        <f>IF(N234="zákl. přenesená",J234,0)</f>
        <v>0</v>
      </c>
      <c r="BH234" s="222">
        <f>IF(N234="sníž. přenesená",J234,0)</f>
        <v>0</v>
      </c>
      <c r="BI234" s="222">
        <f>IF(N234="nulová",J234,0)</f>
        <v>0</v>
      </c>
      <c r="BJ234" s="15" t="s">
        <v>79</v>
      </c>
      <c r="BK234" s="222">
        <f>ROUND(I234*H234,2)</f>
        <v>0</v>
      </c>
      <c r="BL234" s="15" t="s">
        <v>297</v>
      </c>
      <c r="BM234" s="221" t="s">
        <v>2786</v>
      </c>
    </row>
    <row r="235" s="2" customFormat="1" ht="14.4" customHeight="1">
      <c r="A235" s="36"/>
      <c r="B235" s="37"/>
      <c r="C235" s="210" t="s">
        <v>2787</v>
      </c>
      <c r="D235" s="210" t="s">
        <v>234</v>
      </c>
      <c r="E235" s="211" t="s">
        <v>2788</v>
      </c>
      <c r="F235" s="212" t="s">
        <v>2789</v>
      </c>
      <c r="G235" s="213" t="s">
        <v>638</v>
      </c>
      <c r="H235" s="214">
        <v>1</v>
      </c>
      <c r="I235" s="215"/>
      <c r="J235" s="216">
        <f>ROUND(I235*H235,2)</f>
        <v>0</v>
      </c>
      <c r="K235" s="212" t="s">
        <v>19</v>
      </c>
      <c r="L235" s="42"/>
      <c r="M235" s="217" t="s">
        <v>19</v>
      </c>
      <c r="N235" s="218" t="s">
        <v>43</v>
      </c>
      <c r="O235" s="82"/>
      <c r="P235" s="219">
        <f>O235*H235</f>
        <v>0</v>
      </c>
      <c r="Q235" s="219">
        <v>0</v>
      </c>
      <c r="R235" s="219">
        <f>Q235*H235</f>
        <v>0</v>
      </c>
      <c r="S235" s="219">
        <v>0</v>
      </c>
      <c r="T235" s="220">
        <f>S235*H235</f>
        <v>0</v>
      </c>
      <c r="U235" s="36"/>
      <c r="V235" s="36"/>
      <c r="W235" s="36"/>
      <c r="X235" s="36"/>
      <c r="Y235" s="36"/>
      <c r="Z235" s="36"/>
      <c r="AA235" s="36"/>
      <c r="AB235" s="36"/>
      <c r="AC235" s="36"/>
      <c r="AD235" s="36"/>
      <c r="AE235" s="36"/>
      <c r="AR235" s="221" t="s">
        <v>297</v>
      </c>
      <c r="AT235" s="221" t="s">
        <v>234</v>
      </c>
      <c r="AU235" s="221" t="s">
        <v>81</v>
      </c>
      <c r="AY235" s="15" t="s">
        <v>232</v>
      </c>
      <c r="BE235" s="222">
        <f>IF(N235="základní",J235,0)</f>
        <v>0</v>
      </c>
      <c r="BF235" s="222">
        <f>IF(N235="snížená",J235,0)</f>
        <v>0</v>
      </c>
      <c r="BG235" s="222">
        <f>IF(N235="zákl. přenesená",J235,0)</f>
        <v>0</v>
      </c>
      <c r="BH235" s="222">
        <f>IF(N235="sníž. přenesená",J235,0)</f>
        <v>0</v>
      </c>
      <c r="BI235" s="222">
        <f>IF(N235="nulová",J235,0)</f>
        <v>0</v>
      </c>
      <c r="BJ235" s="15" t="s">
        <v>79</v>
      </c>
      <c r="BK235" s="222">
        <f>ROUND(I235*H235,2)</f>
        <v>0</v>
      </c>
      <c r="BL235" s="15" t="s">
        <v>297</v>
      </c>
      <c r="BM235" s="221" t="s">
        <v>2790</v>
      </c>
    </row>
    <row r="236" s="2" customFormat="1" ht="14.4" customHeight="1">
      <c r="A236" s="36"/>
      <c r="B236" s="37"/>
      <c r="C236" s="223" t="s">
        <v>2791</v>
      </c>
      <c r="D236" s="223" t="s">
        <v>302</v>
      </c>
      <c r="E236" s="224" t="s">
        <v>2792</v>
      </c>
      <c r="F236" s="225" t="s">
        <v>2793</v>
      </c>
      <c r="G236" s="226" t="s">
        <v>638</v>
      </c>
      <c r="H236" s="227">
        <v>1</v>
      </c>
      <c r="I236" s="228"/>
      <c r="J236" s="229">
        <f>ROUND(I236*H236,2)</f>
        <v>0</v>
      </c>
      <c r="K236" s="225" t="s">
        <v>19</v>
      </c>
      <c r="L236" s="230"/>
      <c r="M236" s="231" t="s">
        <v>19</v>
      </c>
      <c r="N236" s="232" t="s">
        <v>43</v>
      </c>
      <c r="O236" s="82"/>
      <c r="P236" s="219">
        <f>O236*H236</f>
        <v>0</v>
      </c>
      <c r="Q236" s="219">
        <v>0</v>
      </c>
      <c r="R236" s="219">
        <f>Q236*H236</f>
        <v>0</v>
      </c>
      <c r="S236" s="219">
        <v>0</v>
      </c>
      <c r="T236" s="220">
        <f>S236*H236</f>
        <v>0</v>
      </c>
      <c r="U236" s="36"/>
      <c r="V236" s="36"/>
      <c r="W236" s="36"/>
      <c r="X236" s="36"/>
      <c r="Y236" s="36"/>
      <c r="Z236" s="36"/>
      <c r="AA236" s="36"/>
      <c r="AB236" s="36"/>
      <c r="AC236" s="36"/>
      <c r="AD236" s="36"/>
      <c r="AE236" s="36"/>
      <c r="AR236" s="221" t="s">
        <v>364</v>
      </c>
      <c r="AT236" s="221" t="s">
        <v>302</v>
      </c>
      <c r="AU236" s="221" t="s">
        <v>81</v>
      </c>
      <c r="AY236" s="15" t="s">
        <v>232</v>
      </c>
      <c r="BE236" s="222">
        <f>IF(N236="základní",J236,0)</f>
        <v>0</v>
      </c>
      <c r="BF236" s="222">
        <f>IF(N236="snížená",J236,0)</f>
        <v>0</v>
      </c>
      <c r="BG236" s="222">
        <f>IF(N236="zákl. přenesená",J236,0)</f>
        <v>0</v>
      </c>
      <c r="BH236" s="222">
        <f>IF(N236="sníž. přenesená",J236,0)</f>
        <v>0</v>
      </c>
      <c r="BI236" s="222">
        <f>IF(N236="nulová",J236,0)</f>
        <v>0</v>
      </c>
      <c r="BJ236" s="15" t="s">
        <v>79</v>
      </c>
      <c r="BK236" s="222">
        <f>ROUND(I236*H236,2)</f>
        <v>0</v>
      </c>
      <c r="BL236" s="15" t="s">
        <v>297</v>
      </c>
      <c r="BM236" s="221" t="s">
        <v>2794</v>
      </c>
    </row>
    <row r="237" s="2" customFormat="1" ht="37.8" customHeight="1">
      <c r="A237" s="36"/>
      <c r="B237" s="37"/>
      <c r="C237" s="223" t="s">
        <v>2795</v>
      </c>
      <c r="D237" s="223" t="s">
        <v>302</v>
      </c>
      <c r="E237" s="224" t="s">
        <v>2796</v>
      </c>
      <c r="F237" s="225" t="s">
        <v>2458</v>
      </c>
      <c r="G237" s="226" t="s">
        <v>638</v>
      </c>
      <c r="H237" s="227">
        <v>1</v>
      </c>
      <c r="I237" s="228"/>
      <c r="J237" s="229">
        <f>ROUND(I237*H237,2)</f>
        <v>0</v>
      </c>
      <c r="K237" s="225" t="s">
        <v>19</v>
      </c>
      <c r="L237" s="230"/>
      <c r="M237" s="231" t="s">
        <v>19</v>
      </c>
      <c r="N237" s="232" t="s">
        <v>43</v>
      </c>
      <c r="O237" s="82"/>
      <c r="P237" s="219">
        <f>O237*H237</f>
        <v>0</v>
      </c>
      <c r="Q237" s="219">
        <v>0</v>
      </c>
      <c r="R237" s="219">
        <f>Q237*H237</f>
        <v>0</v>
      </c>
      <c r="S237" s="219">
        <v>0</v>
      </c>
      <c r="T237" s="220">
        <f>S237*H237</f>
        <v>0</v>
      </c>
      <c r="U237" s="36"/>
      <c r="V237" s="36"/>
      <c r="W237" s="36"/>
      <c r="X237" s="36"/>
      <c r="Y237" s="36"/>
      <c r="Z237" s="36"/>
      <c r="AA237" s="36"/>
      <c r="AB237" s="36"/>
      <c r="AC237" s="36"/>
      <c r="AD237" s="36"/>
      <c r="AE237" s="36"/>
      <c r="AR237" s="221" t="s">
        <v>364</v>
      </c>
      <c r="AT237" s="221" t="s">
        <v>302</v>
      </c>
      <c r="AU237" s="221" t="s">
        <v>81</v>
      </c>
      <c r="AY237" s="15" t="s">
        <v>232</v>
      </c>
      <c r="BE237" s="222">
        <f>IF(N237="základní",J237,0)</f>
        <v>0</v>
      </c>
      <c r="BF237" s="222">
        <f>IF(N237="snížená",J237,0)</f>
        <v>0</v>
      </c>
      <c r="BG237" s="222">
        <f>IF(N237="zákl. přenesená",J237,0)</f>
        <v>0</v>
      </c>
      <c r="BH237" s="222">
        <f>IF(N237="sníž. přenesená",J237,0)</f>
        <v>0</v>
      </c>
      <c r="BI237" s="222">
        <f>IF(N237="nulová",J237,0)</f>
        <v>0</v>
      </c>
      <c r="BJ237" s="15" t="s">
        <v>79</v>
      </c>
      <c r="BK237" s="222">
        <f>ROUND(I237*H237,2)</f>
        <v>0</v>
      </c>
      <c r="BL237" s="15" t="s">
        <v>297</v>
      </c>
      <c r="BM237" s="221" t="s">
        <v>2797</v>
      </c>
    </row>
    <row r="238" s="2" customFormat="1" ht="37.8" customHeight="1">
      <c r="A238" s="36"/>
      <c r="B238" s="37"/>
      <c r="C238" s="210" t="s">
        <v>2798</v>
      </c>
      <c r="D238" s="210" t="s">
        <v>234</v>
      </c>
      <c r="E238" s="211" t="s">
        <v>2799</v>
      </c>
      <c r="F238" s="212" t="s">
        <v>1541</v>
      </c>
      <c r="G238" s="213" t="s">
        <v>638</v>
      </c>
      <c r="H238" s="214">
        <v>1</v>
      </c>
      <c r="I238" s="215"/>
      <c r="J238" s="216">
        <f>ROUND(I238*H238,2)</f>
        <v>0</v>
      </c>
      <c r="K238" s="212" t="s">
        <v>19</v>
      </c>
      <c r="L238" s="42"/>
      <c r="M238" s="217" t="s">
        <v>19</v>
      </c>
      <c r="N238" s="218" t="s">
        <v>43</v>
      </c>
      <c r="O238" s="82"/>
      <c r="P238" s="219">
        <f>O238*H238</f>
        <v>0</v>
      </c>
      <c r="Q238" s="219">
        <v>0</v>
      </c>
      <c r="R238" s="219">
        <f>Q238*H238</f>
        <v>0</v>
      </c>
      <c r="S238" s="219">
        <v>0</v>
      </c>
      <c r="T238" s="220">
        <f>S238*H238</f>
        <v>0</v>
      </c>
      <c r="U238" s="36"/>
      <c r="V238" s="36"/>
      <c r="W238" s="36"/>
      <c r="X238" s="36"/>
      <c r="Y238" s="36"/>
      <c r="Z238" s="36"/>
      <c r="AA238" s="36"/>
      <c r="AB238" s="36"/>
      <c r="AC238" s="36"/>
      <c r="AD238" s="36"/>
      <c r="AE238" s="36"/>
      <c r="AR238" s="221" t="s">
        <v>297</v>
      </c>
      <c r="AT238" s="221" t="s">
        <v>234</v>
      </c>
      <c r="AU238" s="221" t="s">
        <v>81</v>
      </c>
      <c r="AY238" s="15" t="s">
        <v>232</v>
      </c>
      <c r="BE238" s="222">
        <f>IF(N238="základní",J238,0)</f>
        <v>0</v>
      </c>
      <c r="BF238" s="222">
        <f>IF(N238="snížená",J238,0)</f>
        <v>0</v>
      </c>
      <c r="BG238" s="222">
        <f>IF(N238="zákl. přenesená",J238,0)</f>
        <v>0</v>
      </c>
      <c r="BH238" s="222">
        <f>IF(N238="sníž. přenesená",J238,0)</f>
        <v>0</v>
      </c>
      <c r="BI238" s="222">
        <f>IF(N238="nulová",J238,0)</f>
        <v>0</v>
      </c>
      <c r="BJ238" s="15" t="s">
        <v>79</v>
      </c>
      <c r="BK238" s="222">
        <f>ROUND(I238*H238,2)</f>
        <v>0</v>
      </c>
      <c r="BL238" s="15" t="s">
        <v>297</v>
      </c>
      <c r="BM238" s="221" t="s">
        <v>2800</v>
      </c>
    </row>
    <row r="239" s="2" customFormat="1" ht="14.4" customHeight="1">
      <c r="A239" s="36"/>
      <c r="B239" s="37"/>
      <c r="C239" s="210" t="s">
        <v>2801</v>
      </c>
      <c r="D239" s="210" t="s">
        <v>234</v>
      </c>
      <c r="E239" s="211" t="s">
        <v>2802</v>
      </c>
      <c r="F239" s="212" t="s">
        <v>1544</v>
      </c>
      <c r="G239" s="213" t="s">
        <v>638</v>
      </c>
      <c r="H239" s="214">
        <v>1</v>
      </c>
      <c r="I239" s="215"/>
      <c r="J239" s="216">
        <f>ROUND(I239*H239,2)</f>
        <v>0</v>
      </c>
      <c r="K239" s="212" t="s">
        <v>19</v>
      </c>
      <c r="L239" s="42"/>
      <c r="M239" s="217" t="s">
        <v>19</v>
      </c>
      <c r="N239" s="218" t="s">
        <v>43</v>
      </c>
      <c r="O239" s="82"/>
      <c r="P239" s="219">
        <f>O239*H239</f>
        <v>0</v>
      </c>
      <c r="Q239" s="219">
        <v>0</v>
      </c>
      <c r="R239" s="219">
        <f>Q239*H239</f>
        <v>0</v>
      </c>
      <c r="S239" s="219">
        <v>0</v>
      </c>
      <c r="T239" s="220">
        <f>S239*H239</f>
        <v>0</v>
      </c>
      <c r="U239" s="36"/>
      <c r="V239" s="36"/>
      <c r="W239" s="36"/>
      <c r="X239" s="36"/>
      <c r="Y239" s="36"/>
      <c r="Z239" s="36"/>
      <c r="AA239" s="36"/>
      <c r="AB239" s="36"/>
      <c r="AC239" s="36"/>
      <c r="AD239" s="36"/>
      <c r="AE239" s="36"/>
      <c r="AR239" s="221" t="s">
        <v>297</v>
      </c>
      <c r="AT239" s="221" t="s">
        <v>234</v>
      </c>
      <c r="AU239" s="221" t="s">
        <v>81</v>
      </c>
      <c r="AY239" s="15" t="s">
        <v>232</v>
      </c>
      <c r="BE239" s="222">
        <f>IF(N239="základní",J239,0)</f>
        <v>0</v>
      </c>
      <c r="BF239" s="222">
        <f>IF(N239="snížená",J239,0)</f>
        <v>0</v>
      </c>
      <c r="BG239" s="222">
        <f>IF(N239="zákl. přenesená",J239,0)</f>
        <v>0</v>
      </c>
      <c r="BH239" s="222">
        <f>IF(N239="sníž. přenesená",J239,0)</f>
        <v>0</v>
      </c>
      <c r="BI239" s="222">
        <f>IF(N239="nulová",J239,0)</f>
        <v>0</v>
      </c>
      <c r="BJ239" s="15" t="s">
        <v>79</v>
      </c>
      <c r="BK239" s="222">
        <f>ROUND(I239*H239,2)</f>
        <v>0</v>
      </c>
      <c r="BL239" s="15" t="s">
        <v>297</v>
      </c>
      <c r="BM239" s="221" t="s">
        <v>2803</v>
      </c>
    </row>
    <row r="240" s="2" customFormat="1" ht="14.4" customHeight="1">
      <c r="A240" s="36"/>
      <c r="B240" s="37"/>
      <c r="C240" s="210" t="s">
        <v>2804</v>
      </c>
      <c r="D240" s="210" t="s">
        <v>234</v>
      </c>
      <c r="E240" s="211" t="s">
        <v>2805</v>
      </c>
      <c r="F240" s="212" t="s">
        <v>1547</v>
      </c>
      <c r="G240" s="213" t="s">
        <v>638</v>
      </c>
      <c r="H240" s="214">
        <v>1</v>
      </c>
      <c r="I240" s="215"/>
      <c r="J240" s="216">
        <f>ROUND(I240*H240,2)</f>
        <v>0</v>
      </c>
      <c r="K240" s="212" t="s">
        <v>19</v>
      </c>
      <c r="L240" s="42"/>
      <c r="M240" s="233" t="s">
        <v>19</v>
      </c>
      <c r="N240" s="234" t="s">
        <v>43</v>
      </c>
      <c r="O240" s="235"/>
      <c r="P240" s="236">
        <f>O240*H240</f>
        <v>0</v>
      </c>
      <c r="Q240" s="236">
        <v>0</v>
      </c>
      <c r="R240" s="236">
        <f>Q240*H240</f>
        <v>0</v>
      </c>
      <c r="S240" s="236">
        <v>0</v>
      </c>
      <c r="T240" s="237">
        <f>S240*H240</f>
        <v>0</v>
      </c>
      <c r="U240" s="36"/>
      <c r="V240" s="36"/>
      <c r="W240" s="36"/>
      <c r="X240" s="36"/>
      <c r="Y240" s="36"/>
      <c r="Z240" s="36"/>
      <c r="AA240" s="36"/>
      <c r="AB240" s="36"/>
      <c r="AC240" s="36"/>
      <c r="AD240" s="36"/>
      <c r="AE240" s="36"/>
      <c r="AR240" s="221" t="s">
        <v>297</v>
      </c>
      <c r="AT240" s="221" t="s">
        <v>234</v>
      </c>
      <c r="AU240" s="221" t="s">
        <v>81</v>
      </c>
      <c r="AY240" s="15" t="s">
        <v>232</v>
      </c>
      <c r="BE240" s="222">
        <f>IF(N240="základní",J240,0)</f>
        <v>0</v>
      </c>
      <c r="BF240" s="222">
        <f>IF(N240="snížená",J240,0)</f>
        <v>0</v>
      </c>
      <c r="BG240" s="222">
        <f>IF(N240="zákl. přenesená",J240,0)</f>
        <v>0</v>
      </c>
      <c r="BH240" s="222">
        <f>IF(N240="sníž. přenesená",J240,0)</f>
        <v>0</v>
      </c>
      <c r="BI240" s="222">
        <f>IF(N240="nulová",J240,0)</f>
        <v>0</v>
      </c>
      <c r="BJ240" s="15" t="s">
        <v>79</v>
      </c>
      <c r="BK240" s="222">
        <f>ROUND(I240*H240,2)</f>
        <v>0</v>
      </c>
      <c r="BL240" s="15" t="s">
        <v>297</v>
      </c>
      <c r="BM240" s="221" t="s">
        <v>2806</v>
      </c>
    </row>
    <row r="241" s="2" customFormat="1" ht="6.96" customHeight="1">
      <c r="A241" s="36"/>
      <c r="B241" s="57"/>
      <c r="C241" s="58"/>
      <c r="D241" s="58"/>
      <c r="E241" s="58"/>
      <c r="F241" s="58"/>
      <c r="G241" s="58"/>
      <c r="H241" s="58"/>
      <c r="I241" s="58"/>
      <c r="J241" s="58"/>
      <c r="K241" s="58"/>
      <c r="L241" s="42"/>
      <c r="M241" s="36"/>
      <c r="O241" s="36"/>
      <c r="P241" s="36"/>
      <c r="Q241" s="36"/>
      <c r="R241" s="36"/>
      <c r="S241" s="36"/>
      <c r="T241" s="36"/>
      <c r="U241" s="36"/>
      <c r="V241" s="36"/>
      <c r="W241" s="36"/>
      <c r="X241" s="36"/>
      <c r="Y241" s="36"/>
      <c r="Z241" s="36"/>
      <c r="AA241" s="36"/>
      <c r="AB241" s="36"/>
      <c r="AC241" s="36"/>
      <c r="AD241" s="36"/>
      <c r="AE241" s="36"/>
    </row>
  </sheetData>
  <sheetProtection sheet="1" autoFilter="0" formatColumns="0" formatRows="0" objects="1" scenarios="1" spinCount="100000" saltValue="2yn2VrM7n1k6ItD2kExhxDQSoOOk0d0mJD99Gb6uRz3YnzRU5FcK/PKOFvYpKTR7cedY34//6GcMtBGon7DkJw==" hashValue="fOikGuDO4phAfPmb2EJMJrYyLYoPkiQm9an1DcRKD5wlkFup0FrThEduXH5K922MCwAPIm0fnCmJffx4AXxA8w==" algorithmName="SHA-512" password="CC35"/>
  <autoFilter ref="C83:K240"/>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190</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2807</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ROUND(J85,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ROUND((SUM(BE85:BE147)),  2)</f>
        <v>0</v>
      </c>
      <c r="G33" s="36"/>
      <c r="H33" s="36"/>
      <c r="I33" s="155">
        <v>0.20999999999999999</v>
      </c>
      <c r="J33" s="154">
        <f>ROUND(((SUM(BE85:BE147))*I33),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ROUND((SUM(BF85:BF147)),  2)</f>
        <v>0</v>
      </c>
      <c r="G34" s="36"/>
      <c r="H34" s="36"/>
      <c r="I34" s="155">
        <v>0.14999999999999999</v>
      </c>
      <c r="J34" s="154">
        <f>ROUND(((SUM(BF85:BF147))*I34),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ROUND((SUM(BG85:BG147)),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ROUND((SUM(BH85:BH147)),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ROUND((SUM(BI85:BI147)),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2020-076-10 - Silnoproud</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J85</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210</v>
      </c>
      <c r="E60" s="175"/>
      <c r="F60" s="175"/>
      <c r="G60" s="175"/>
      <c r="H60" s="175"/>
      <c r="I60" s="175"/>
      <c r="J60" s="176">
        <f>J86</f>
        <v>0</v>
      </c>
      <c r="K60" s="173"/>
      <c r="L60" s="177"/>
      <c r="S60" s="9"/>
      <c r="T60" s="9"/>
      <c r="U60" s="9"/>
      <c r="V60" s="9"/>
      <c r="W60" s="9"/>
      <c r="X60" s="9"/>
      <c r="Y60" s="9"/>
      <c r="Z60" s="9"/>
      <c r="AA60" s="9"/>
      <c r="AB60" s="9"/>
      <c r="AC60" s="9"/>
      <c r="AD60" s="9"/>
      <c r="AE60" s="9"/>
    </row>
    <row r="61" s="10" customFormat="1" ht="19.92" customHeight="1">
      <c r="A61" s="10"/>
      <c r="B61" s="178"/>
      <c r="C61" s="123"/>
      <c r="D61" s="179" t="s">
        <v>2808</v>
      </c>
      <c r="E61" s="180"/>
      <c r="F61" s="180"/>
      <c r="G61" s="180"/>
      <c r="H61" s="180"/>
      <c r="I61" s="180"/>
      <c r="J61" s="181">
        <f>J87</f>
        <v>0</v>
      </c>
      <c r="K61" s="123"/>
      <c r="L61" s="182"/>
      <c r="S61" s="10"/>
      <c r="T61" s="10"/>
      <c r="U61" s="10"/>
      <c r="V61" s="10"/>
      <c r="W61" s="10"/>
      <c r="X61" s="10"/>
      <c r="Y61" s="10"/>
      <c r="Z61" s="10"/>
      <c r="AA61" s="10"/>
      <c r="AB61" s="10"/>
      <c r="AC61" s="10"/>
      <c r="AD61" s="10"/>
      <c r="AE61" s="10"/>
    </row>
    <row r="62" s="10" customFormat="1" ht="19.92" customHeight="1">
      <c r="A62" s="10"/>
      <c r="B62" s="178"/>
      <c r="C62" s="123"/>
      <c r="D62" s="179" t="s">
        <v>214</v>
      </c>
      <c r="E62" s="180"/>
      <c r="F62" s="180"/>
      <c r="G62" s="180"/>
      <c r="H62" s="180"/>
      <c r="I62" s="180"/>
      <c r="J62" s="181">
        <f>J102</f>
        <v>0</v>
      </c>
      <c r="K62" s="123"/>
      <c r="L62" s="182"/>
      <c r="S62" s="10"/>
      <c r="T62" s="10"/>
      <c r="U62" s="10"/>
      <c r="V62" s="10"/>
      <c r="W62" s="10"/>
      <c r="X62" s="10"/>
      <c r="Y62" s="10"/>
      <c r="Z62" s="10"/>
      <c r="AA62" s="10"/>
      <c r="AB62" s="10"/>
      <c r="AC62" s="10"/>
      <c r="AD62" s="10"/>
      <c r="AE62" s="10"/>
    </row>
    <row r="63" s="9" customFormat="1" ht="24.96" customHeight="1">
      <c r="A63" s="9"/>
      <c r="B63" s="172"/>
      <c r="C63" s="173"/>
      <c r="D63" s="174" t="s">
        <v>215</v>
      </c>
      <c r="E63" s="175"/>
      <c r="F63" s="175"/>
      <c r="G63" s="175"/>
      <c r="H63" s="175"/>
      <c r="I63" s="175"/>
      <c r="J63" s="176">
        <f>J104</f>
        <v>0</v>
      </c>
      <c r="K63" s="173"/>
      <c r="L63" s="177"/>
      <c r="S63" s="9"/>
      <c r="T63" s="9"/>
      <c r="U63" s="9"/>
      <c r="V63" s="9"/>
      <c r="W63" s="9"/>
      <c r="X63" s="9"/>
      <c r="Y63" s="9"/>
      <c r="Z63" s="9"/>
      <c r="AA63" s="9"/>
      <c r="AB63" s="9"/>
      <c r="AC63" s="9"/>
      <c r="AD63" s="9"/>
      <c r="AE63" s="9"/>
    </row>
    <row r="64" s="10" customFormat="1" ht="19.92" customHeight="1">
      <c r="A64" s="10"/>
      <c r="B64" s="178"/>
      <c r="C64" s="123"/>
      <c r="D64" s="179" t="s">
        <v>1392</v>
      </c>
      <c r="E64" s="180"/>
      <c r="F64" s="180"/>
      <c r="G64" s="180"/>
      <c r="H64" s="180"/>
      <c r="I64" s="180"/>
      <c r="J64" s="181">
        <f>J105</f>
        <v>0</v>
      </c>
      <c r="K64" s="123"/>
      <c r="L64" s="182"/>
      <c r="S64" s="10"/>
      <c r="T64" s="10"/>
      <c r="U64" s="10"/>
      <c r="V64" s="10"/>
      <c r="W64" s="10"/>
      <c r="X64" s="10"/>
      <c r="Y64" s="10"/>
      <c r="Z64" s="10"/>
      <c r="AA64" s="10"/>
      <c r="AB64" s="10"/>
      <c r="AC64" s="10"/>
      <c r="AD64" s="10"/>
      <c r="AE64" s="10"/>
    </row>
    <row r="65" s="9" customFormat="1" ht="24.96" customHeight="1">
      <c r="A65" s="9"/>
      <c r="B65" s="172"/>
      <c r="C65" s="173"/>
      <c r="D65" s="174" t="s">
        <v>969</v>
      </c>
      <c r="E65" s="175"/>
      <c r="F65" s="175"/>
      <c r="G65" s="175"/>
      <c r="H65" s="175"/>
      <c r="I65" s="175"/>
      <c r="J65" s="176">
        <f>J146</f>
        <v>0</v>
      </c>
      <c r="K65" s="173"/>
      <c r="L65" s="177"/>
      <c r="S65" s="9"/>
      <c r="T65" s="9"/>
      <c r="U65" s="9"/>
      <c r="V65" s="9"/>
      <c r="W65" s="9"/>
      <c r="X65" s="9"/>
      <c r="Y65" s="9"/>
      <c r="Z65" s="9"/>
      <c r="AA65" s="9"/>
      <c r="AB65" s="9"/>
      <c r="AC65" s="9"/>
      <c r="AD65" s="9"/>
      <c r="AE65" s="9"/>
    </row>
    <row r="66" s="2" customFormat="1" ht="21.84" customHeight="1">
      <c r="A66" s="36"/>
      <c r="B66" s="37"/>
      <c r="C66" s="38"/>
      <c r="D66" s="38"/>
      <c r="E66" s="38"/>
      <c r="F66" s="38"/>
      <c r="G66" s="38"/>
      <c r="H66" s="38"/>
      <c r="I66" s="38"/>
      <c r="J66" s="38"/>
      <c r="K66" s="38"/>
      <c r="L66" s="142"/>
      <c r="S66" s="36"/>
      <c r="T66" s="36"/>
      <c r="U66" s="36"/>
      <c r="V66" s="36"/>
      <c r="W66" s="36"/>
      <c r="X66" s="36"/>
      <c r="Y66" s="36"/>
      <c r="Z66" s="36"/>
      <c r="AA66" s="36"/>
      <c r="AB66" s="36"/>
      <c r="AC66" s="36"/>
      <c r="AD66" s="36"/>
      <c r="AE66" s="36"/>
    </row>
    <row r="67" s="2" customFormat="1" ht="6.96" customHeight="1">
      <c r="A67" s="36"/>
      <c r="B67" s="57"/>
      <c r="C67" s="58"/>
      <c r="D67" s="58"/>
      <c r="E67" s="58"/>
      <c r="F67" s="58"/>
      <c r="G67" s="58"/>
      <c r="H67" s="58"/>
      <c r="I67" s="58"/>
      <c r="J67" s="58"/>
      <c r="K67" s="58"/>
      <c r="L67" s="142"/>
      <c r="S67" s="36"/>
      <c r="T67" s="36"/>
      <c r="U67" s="36"/>
      <c r="V67" s="36"/>
      <c r="W67" s="36"/>
      <c r="X67" s="36"/>
      <c r="Y67" s="36"/>
      <c r="Z67" s="36"/>
      <c r="AA67" s="36"/>
      <c r="AB67" s="36"/>
      <c r="AC67" s="36"/>
      <c r="AD67" s="36"/>
      <c r="AE67" s="36"/>
    </row>
    <row r="71" s="2" customFormat="1" ht="6.96" customHeight="1">
      <c r="A71" s="36"/>
      <c r="B71" s="59"/>
      <c r="C71" s="60"/>
      <c r="D71" s="60"/>
      <c r="E71" s="60"/>
      <c r="F71" s="60"/>
      <c r="G71" s="60"/>
      <c r="H71" s="60"/>
      <c r="I71" s="60"/>
      <c r="J71" s="60"/>
      <c r="K71" s="60"/>
      <c r="L71" s="142"/>
      <c r="S71" s="36"/>
      <c r="T71" s="36"/>
      <c r="U71" s="36"/>
      <c r="V71" s="36"/>
      <c r="W71" s="36"/>
      <c r="X71" s="36"/>
      <c r="Y71" s="36"/>
      <c r="Z71" s="36"/>
      <c r="AA71" s="36"/>
      <c r="AB71" s="36"/>
      <c r="AC71" s="36"/>
      <c r="AD71" s="36"/>
      <c r="AE71" s="36"/>
    </row>
    <row r="72" s="2" customFormat="1" ht="24.96" customHeight="1">
      <c r="A72" s="36"/>
      <c r="B72" s="37"/>
      <c r="C72" s="21" t="s">
        <v>217</v>
      </c>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12" customHeight="1">
      <c r="A74" s="36"/>
      <c r="B74" s="37"/>
      <c r="C74" s="30" t="s">
        <v>16</v>
      </c>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6.5" customHeight="1">
      <c r="A75" s="36"/>
      <c r="B75" s="37"/>
      <c r="C75" s="38"/>
      <c r="D75" s="38"/>
      <c r="E75" s="167" t="str">
        <f>E7</f>
        <v>Školní sklad FLD, trafostanice</v>
      </c>
      <c r="F75" s="30"/>
      <c r="G75" s="30"/>
      <c r="H75" s="30"/>
      <c r="I75" s="38"/>
      <c r="J75" s="38"/>
      <c r="K75" s="38"/>
      <c r="L75" s="142"/>
      <c r="S75" s="36"/>
      <c r="T75" s="36"/>
      <c r="U75" s="36"/>
      <c r="V75" s="36"/>
      <c r="W75" s="36"/>
      <c r="X75" s="36"/>
      <c r="Y75" s="36"/>
      <c r="Z75" s="36"/>
      <c r="AA75" s="36"/>
      <c r="AB75" s="36"/>
      <c r="AC75" s="36"/>
      <c r="AD75" s="36"/>
      <c r="AE75" s="36"/>
    </row>
    <row r="76" s="2" customFormat="1" ht="12" customHeight="1">
      <c r="A76" s="36"/>
      <c r="B76" s="37"/>
      <c r="C76" s="30" t="s">
        <v>201</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16.5" customHeight="1">
      <c r="A77" s="36"/>
      <c r="B77" s="37"/>
      <c r="C77" s="38"/>
      <c r="D77" s="38"/>
      <c r="E77" s="67" t="str">
        <f>E9</f>
        <v>2020-076-10 - Silnoproud</v>
      </c>
      <c r="F77" s="38"/>
      <c r="G77" s="38"/>
      <c r="H77" s="38"/>
      <c r="I77" s="38"/>
      <c r="J77" s="38"/>
      <c r="K77" s="38"/>
      <c r="L77" s="142"/>
      <c r="S77" s="36"/>
      <c r="T77" s="36"/>
      <c r="U77" s="36"/>
      <c r="V77" s="36"/>
      <c r="W77" s="36"/>
      <c r="X77" s="36"/>
      <c r="Y77" s="36"/>
      <c r="Z77" s="36"/>
      <c r="AA77" s="36"/>
      <c r="AB77" s="36"/>
      <c r="AC77" s="36"/>
      <c r="AD77" s="36"/>
      <c r="AE77" s="36"/>
    </row>
    <row r="78" s="2" customFormat="1" ht="6.96" customHeight="1">
      <c r="A78" s="36"/>
      <c r="B78" s="37"/>
      <c r="C78" s="38"/>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2" customHeight="1">
      <c r="A79" s="36"/>
      <c r="B79" s="37"/>
      <c r="C79" s="30" t="s">
        <v>21</v>
      </c>
      <c r="D79" s="38"/>
      <c r="E79" s="38"/>
      <c r="F79" s="25" t="str">
        <f>F12</f>
        <v>Kamýcká 1176, Praha 6</v>
      </c>
      <c r="G79" s="38"/>
      <c r="H79" s="38"/>
      <c r="I79" s="30" t="s">
        <v>23</v>
      </c>
      <c r="J79" s="70" t="str">
        <f>IF(J12="","",J12)</f>
        <v>16. 10. 2020</v>
      </c>
      <c r="K79" s="38"/>
      <c r="L79" s="14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40.05" customHeight="1">
      <c r="A81" s="36"/>
      <c r="B81" s="37"/>
      <c r="C81" s="30" t="s">
        <v>25</v>
      </c>
      <c r="D81" s="38"/>
      <c r="E81" s="38"/>
      <c r="F81" s="25" t="str">
        <f>E15</f>
        <v>ČZU v Praze, Kamýcká 1176, Praha 6</v>
      </c>
      <c r="G81" s="38"/>
      <c r="H81" s="38"/>
      <c r="I81" s="30" t="s">
        <v>31</v>
      </c>
      <c r="J81" s="34" t="str">
        <f>E21</f>
        <v>Ing. Vladimír Čapka, Gerstnerova 5/658, Praha 7</v>
      </c>
      <c r="K81" s="38"/>
      <c r="L81" s="142"/>
      <c r="S81" s="36"/>
      <c r="T81" s="36"/>
      <c r="U81" s="36"/>
      <c r="V81" s="36"/>
      <c r="W81" s="36"/>
      <c r="X81" s="36"/>
      <c r="Y81" s="36"/>
      <c r="Z81" s="36"/>
      <c r="AA81" s="36"/>
      <c r="AB81" s="36"/>
      <c r="AC81" s="36"/>
      <c r="AD81" s="36"/>
      <c r="AE81" s="36"/>
    </row>
    <row r="82" s="2" customFormat="1" ht="25.65" customHeight="1">
      <c r="A82" s="36"/>
      <c r="B82" s="37"/>
      <c r="C82" s="30" t="s">
        <v>29</v>
      </c>
      <c r="D82" s="38"/>
      <c r="E82" s="38"/>
      <c r="F82" s="25" t="str">
        <f>IF(E18="","",E18)</f>
        <v>Vyplň údaj</v>
      </c>
      <c r="G82" s="38"/>
      <c r="H82" s="38"/>
      <c r="I82" s="30" t="s">
        <v>34</v>
      </c>
      <c r="J82" s="34" t="str">
        <f>E24</f>
        <v>Ing. Dana Mlejnková</v>
      </c>
      <c r="K82" s="38"/>
      <c r="L82" s="142"/>
      <c r="S82" s="36"/>
      <c r="T82" s="36"/>
      <c r="U82" s="36"/>
      <c r="V82" s="36"/>
      <c r="W82" s="36"/>
      <c r="X82" s="36"/>
      <c r="Y82" s="36"/>
      <c r="Z82" s="36"/>
      <c r="AA82" s="36"/>
      <c r="AB82" s="36"/>
      <c r="AC82" s="36"/>
      <c r="AD82" s="36"/>
      <c r="AE82" s="36"/>
    </row>
    <row r="83" s="2" customFormat="1" ht="10.32" customHeight="1">
      <c r="A83" s="36"/>
      <c r="B83" s="37"/>
      <c r="C83" s="38"/>
      <c r="D83" s="38"/>
      <c r="E83" s="38"/>
      <c r="F83" s="38"/>
      <c r="G83" s="38"/>
      <c r="H83" s="38"/>
      <c r="I83" s="38"/>
      <c r="J83" s="38"/>
      <c r="K83" s="38"/>
      <c r="L83" s="142"/>
      <c r="S83" s="36"/>
      <c r="T83" s="36"/>
      <c r="U83" s="36"/>
      <c r="V83" s="36"/>
      <c r="W83" s="36"/>
      <c r="X83" s="36"/>
      <c r="Y83" s="36"/>
      <c r="Z83" s="36"/>
      <c r="AA83" s="36"/>
      <c r="AB83" s="36"/>
      <c r="AC83" s="36"/>
      <c r="AD83" s="36"/>
      <c r="AE83" s="36"/>
    </row>
    <row r="84" s="11" customFormat="1" ht="29.28" customHeight="1">
      <c r="A84" s="183"/>
      <c r="B84" s="184"/>
      <c r="C84" s="185" t="s">
        <v>218</v>
      </c>
      <c r="D84" s="186" t="s">
        <v>57</v>
      </c>
      <c r="E84" s="186" t="s">
        <v>53</v>
      </c>
      <c r="F84" s="186" t="s">
        <v>54</v>
      </c>
      <c r="G84" s="186" t="s">
        <v>219</v>
      </c>
      <c r="H84" s="186" t="s">
        <v>220</v>
      </c>
      <c r="I84" s="186" t="s">
        <v>221</v>
      </c>
      <c r="J84" s="186" t="s">
        <v>208</v>
      </c>
      <c r="K84" s="187" t="s">
        <v>222</v>
      </c>
      <c r="L84" s="188"/>
      <c r="M84" s="90" t="s">
        <v>19</v>
      </c>
      <c r="N84" s="91" t="s">
        <v>42</v>
      </c>
      <c r="O84" s="91" t="s">
        <v>223</v>
      </c>
      <c r="P84" s="91" t="s">
        <v>224</v>
      </c>
      <c r="Q84" s="91" t="s">
        <v>225</v>
      </c>
      <c r="R84" s="91" t="s">
        <v>226</v>
      </c>
      <c r="S84" s="91" t="s">
        <v>227</v>
      </c>
      <c r="T84" s="92" t="s">
        <v>228</v>
      </c>
      <c r="U84" s="183"/>
      <c r="V84" s="183"/>
      <c r="W84" s="183"/>
      <c r="X84" s="183"/>
      <c r="Y84" s="183"/>
      <c r="Z84" s="183"/>
      <c r="AA84" s="183"/>
      <c r="AB84" s="183"/>
      <c r="AC84" s="183"/>
      <c r="AD84" s="183"/>
      <c r="AE84" s="183"/>
    </row>
    <row r="85" s="2" customFormat="1" ht="22.8" customHeight="1">
      <c r="A85" s="36"/>
      <c r="B85" s="37"/>
      <c r="C85" s="97" t="s">
        <v>229</v>
      </c>
      <c r="D85" s="38"/>
      <c r="E85" s="38"/>
      <c r="F85" s="38"/>
      <c r="G85" s="38"/>
      <c r="H85" s="38"/>
      <c r="I85" s="38"/>
      <c r="J85" s="189">
        <f>BK85</f>
        <v>0</v>
      </c>
      <c r="K85" s="38"/>
      <c r="L85" s="42"/>
      <c r="M85" s="93"/>
      <c r="N85" s="190"/>
      <c r="O85" s="94"/>
      <c r="P85" s="191">
        <f>P86+P104+P146</f>
        <v>0</v>
      </c>
      <c r="Q85" s="94"/>
      <c r="R85" s="191">
        <f>R86+R104+R146</f>
        <v>2.6101663999999998</v>
      </c>
      <c r="S85" s="94"/>
      <c r="T85" s="192">
        <f>T86+T104+T146</f>
        <v>0</v>
      </c>
      <c r="U85" s="36"/>
      <c r="V85" s="36"/>
      <c r="W85" s="36"/>
      <c r="X85" s="36"/>
      <c r="Y85" s="36"/>
      <c r="Z85" s="36"/>
      <c r="AA85" s="36"/>
      <c r="AB85" s="36"/>
      <c r="AC85" s="36"/>
      <c r="AD85" s="36"/>
      <c r="AE85" s="36"/>
      <c r="AT85" s="15" t="s">
        <v>71</v>
      </c>
      <c r="AU85" s="15" t="s">
        <v>209</v>
      </c>
      <c r="BK85" s="193">
        <f>BK86+BK104+BK146</f>
        <v>0</v>
      </c>
    </row>
    <row r="86" s="12" customFormat="1" ht="25.92" customHeight="1">
      <c r="A86" s="12"/>
      <c r="B86" s="194"/>
      <c r="C86" s="195"/>
      <c r="D86" s="196" t="s">
        <v>71</v>
      </c>
      <c r="E86" s="197" t="s">
        <v>230</v>
      </c>
      <c r="F86" s="197" t="s">
        <v>231</v>
      </c>
      <c r="G86" s="195"/>
      <c r="H86" s="195"/>
      <c r="I86" s="198"/>
      <c r="J86" s="199">
        <f>BK86</f>
        <v>0</v>
      </c>
      <c r="K86" s="195"/>
      <c r="L86" s="200"/>
      <c r="M86" s="201"/>
      <c r="N86" s="202"/>
      <c r="O86" s="202"/>
      <c r="P86" s="203">
        <f>P87+P102</f>
        <v>0</v>
      </c>
      <c r="Q86" s="202"/>
      <c r="R86" s="203">
        <f>R87+R102</f>
        <v>2.6101663999999998</v>
      </c>
      <c r="S86" s="202"/>
      <c r="T86" s="204">
        <f>T87+T102</f>
        <v>0</v>
      </c>
      <c r="U86" s="12"/>
      <c r="V86" s="12"/>
      <c r="W86" s="12"/>
      <c r="X86" s="12"/>
      <c r="Y86" s="12"/>
      <c r="Z86" s="12"/>
      <c r="AA86" s="12"/>
      <c r="AB86" s="12"/>
      <c r="AC86" s="12"/>
      <c r="AD86" s="12"/>
      <c r="AE86" s="12"/>
      <c r="AR86" s="205" t="s">
        <v>79</v>
      </c>
      <c r="AT86" s="206" t="s">
        <v>71</v>
      </c>
      <c r="AU86" s="206" t="s">
        <v>72</v>
      </c>
      <c r="AY86" s="205" t="s">
        <v>232</v>
      </c>
      <c r="BK86" s="207">
        <f>BK87+BK102</f>
        <v>0</v>
      </c>
    </row>
    <row r="87" s="12" customFormat="1" ht="22.8" customHeight="1">
      <c r="A87" s="12"/>
      <c r="B87" s="194"/>
      <c r="C87" s="195"/>
      <c r="D87" s="196" t="s">
        <v>71</v>
      </c>
      <c r="E87" s="208" t="s">
        <v>1437</v>
      </c>
      <c r="F87" s="208" t="s">
        <v>2809</v>
      </c>
      <c r="G87" s="195"/>
      <c r="H87" s="195"/>
      <c r="I87" s="198"/>
      <c r="J87" s="209">
        <f>BK87</f>
        <v>0</v>
      </c>
      <c r="K87" s="195"/>
      <c r="L87" s="200"/>
      <c r="M87" s="201"/>
      <c r="N87" s="202"/>
      <c r="O87" s="202"/>
      <c r="P87" s="203">
        <f>SUM(P88:P101)</f>
        <v>0</v>
      </c>
      <c r="Q87" s="202"/>
      <c r="R87" s="203">
        <f>SUM(R88:R101)</f>
        <v>2.6101663999999998</v>
      </c>
      <c r="S87" s="202"/>
      <c r="T87" s="204">
        <f>SUM(T88:T101)</f>
        <v>0</v>
      </c>
      <c r="U87" s="12"/>
      <c r="V87" s="12"/>
      <c r="W87" s="12"/>
      <c r="X87" s="12"/>
      <c r="Y87" s="12"/>
      <c r="Z87" s="12"/>
      <c r="AA87" s="12"/>
      <c r="AB87" s="12"/>
      <c r="AC87" s="12"/>
      <c r="AD87" s="12"/>
      <c r="AE87" s="12"/>
      <c r="AR87" s="205" t="s">
        <v>79</v>
      </c>
      <c r="AT87" s="206" t="s">
        <v>71</v>
      </c>
      <c r="AU87" s="206" t="s">
        <v>79</v>
      </c>
      <c r="AY87" s="205" t="s">
        <v>232</v>
      </c>
      <c r="BK87" s="207">
        <f>SUM(BK88:BK101)</f>
        <v>0</v>
      </c>
    </row>
    <row r="88" s="2" customFormat="1" ht="14.4" customHeight="1">
      <c r="A88" s="36"/>
      <c r="B88" s="37"/>
      <c r="C88" s="210" t="s">
        <v>79</v>
      </c>
      <c r="D88" s="210" t="s">
        <v>234</v>
      </c>
      <c r="E88" s="211" t="s">
        <v>2810</v>
      </c>
      <c r="F88" s="212" t="s">
        <v>2811</v>
      </c>
      <c r="G88" s="213" t="s">
        <v>1356</v>
      </c>
      <c r="H88" s="214">
        <v>0.0080000000000000002</v>
      </c>
      <c r="I88" s="215"/>
      <c r="J88" s="216">
        <f>ROUND(I88*H88,2)</f>
        <v>0</v>
      </c>
      <c r="K88" s="212" t="s">
        <v>19</v>
      </c>
      <c r="L88" s="42"/>
      <c r="M88" s="217" t="s">
        <v>19</v>
      </c>
      <c r="N88" s="218" t="s">
        <v>43</v>
      </c>
      <c r="O88" s="82"/>
      <c r="P88" s="219">
        <f>O88*H88</f>
        <v>0</v>
      </c>
      <c r="Q88" s="219">
        <v>0.0088000000000000005</v>
      </c>
      <c r="R88" s="219">
        <f>Q88*H88</f>
        <v>7.0400000000000004E-05</v>
      </c>
      <c r="S88" s="219">
        <v>0</v>
      </c>
      <c r="T88" s="220">
        <f>S88*H88</f>
        <v>0</v>
      </c>
      <c r="U88" s="36"/>
      <c r="V88" s="36"/>
      <c r="W88" s="36"/>
      <c r="X88" s="36"/>
      <c r="Y88" s="36"/>
      <c r="Z88" s="36"/>
      <c r="AA88" s="36"/>
      <c r="AB88" s="36"/>
      <c r="AC88" s="36"/>
      <c r="AD88" s="36"/>
      <c r="AE88" s="36"/>
      <c r="AR88" s="221" t="s">
        <v>239</v>
      </c>
      <c r="AT88" s="221" t="s">
        <v>234</v>
      </c>
      <c r="AU88" s="221" t="s">
        <v>81</v>
      </c>
      <c r="AY88" s="15" t="s">
        <v>232</v>
      </c>
      <c r="BE88" s="222">
        <f>IF(N88="základní",J88,0)</f>
        <v>0</v>
      </c>
      <c r="BF88" s="222">
        <f>IF(N88="snížená",J88,0)</f>
        <v>0</v>
      </c>
      <c r="BG88" s="222">
        <f>IF(N88="zákl. přenesená",J88,0)</f>
        <v>0</v>
      </c>
      <c r="BH88" s="222">
        <f>IF(N88="sníž. přenesená",J88,0)</f>
        <v>0</v>
      </c>
      <c r="BI88" s="222">
        <f>IF(N88="nulová",J88,0)</f>
        <v>0</v>
      </c>
      <c r="BJ88" s="15" t="s">
        <v>79</v>
      </c>
      <c r="BK88" s="222">
        <f>ROUND(I88*H88,2)</f>
        <v>0</v>
      </c>
      <c r="BL88" s="15" t="s">
        <v>239</v>
      </c>
      <c r="BM88" s="221" t="s">
        <v>2812</v>
      </c>
    </row>
    <row r="89" s="2" customFormat="1" ht="14.4" customHeight="1">
      <c r="A89" s="36"/>
      <c r="B89" s="37"/>
      <c r="C89" s="210" t="s">
        <v>81</v>
      </c>
      <c r="D89" s="210" t="s">
        <v>234</v>
      </c>
      <c r="E89" s="211" t="s">
        <v>1585</v>
      </c>
      <c r="F89" s="212" t="s">
        <v>1586</v>
      </c>
      <c r="G89" s="213" t="s">
        <v>237</v>
      </c>
      <c r="H89" s="214">
        <v>3.2000000000000002</v>
      </c>
      <c r="I89" s="215"/>
      <c r="J89" s="216">
        <f>ROUND(I89*H89,2)</f>
        <v>0</v>
      </c>
      <c r="K89" s="212" t="s">
        <v>2813</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239</v>
      </c>
      <c r="AT89" s="221" t="s">
        <v>234</v>
      </c>
      <c r="AU89" s="221" t="s">
        <v>81</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239</v>
      </c>
      <c r="BM89" s="221" t="s">
        <v>2814</v>
      </c>
    </row>
    <row r="90" s="2" customFormat="1" ht="24.15" customHeight="1">
      <c r="A90" s="36"/>
      <c r="B90" s="37"/>
      <c r="C90" s="210" t="s">
        <v>245</v>
      </c>
      <c r="D90" s="210" t="s">
        <v>234</v>
      </c>
      <c r="E90" s="211" t="s">
        <v>2815</v>
      </c>
      <c r="F90" s="212" t="s">
        <v>2816</v>
      </c>
      <c r="G90" s="213" t="s">
        <v>243</v>
      </c>
      <c r="H90" s="214">
        <v>2.5600000000000001</v>
      </c>
      <c r="I90" s="215"/>
      <c r="J90" s="216">
        <f>ROUND(I90*H90,2)</f>
        <v>0</v>
      </c>
      <c r="K90" s="212" t="s">
        <v>2813</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239</v>
      </c>
      <c r="AT90" s="221" t="s">
        <v>234</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239</v>
      </c>
      <c r="BM90" s="221" t="s">
        <v>2817</v>
      </c>
    </row>
    <row r="91" s="2" customFormat="1" ht="24.15" customHeight="1">
      <c r="A91" s="36"/>
      <c r="B91" s="37"/>
      <c r="C91" s="210" t="s">
        <v>239</v>
      </c>
      <c r="D91" s="210" t="s">
        <v>234</v>
      </c>
      <c r="E91" s="211" t="s">
        <v>269</v>
      </c>
      <c r="F91" s="212" t="s">
        <v>1591</v>
      </c>
      <c r="G91" s="213" t="s">
        <v>243</v>
      </c>
      <c r="H91" s="214">
        <v>1.44</v>
      </c>
      <c r="I91" s="215"/>
      <c r="J91" s="216">
        <f>ROUND(I91*H91,2)</f>
        <v>0</v>
      </c>
      <c r="K91" s="212" t="s">
        <v>2813</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239</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239</v>
      </c>
      <c r="BM91" s="221" t="s">
        <v>2818</v>
      </c>
    </row>
    <row r="92" s="2" customFormat="1" ht="37.8" customHeight="1">
      <c r="A92" s="36"/>
      <c r="B92" s="37"/>
      <c r="C92" s="210" t="s">
        <v>252</v>
      </c>
      <c r="D92" s="210" t="s">
        <v>234</v>
      </c>
      <c r="E92" s="211" t="s">
        <v>273</v>
      </c>
      <c r="F92" s="212" t="s">
        <v>274</v>
      </c>
      <c r="G92" s="213" t="s">
        <v>243</v>
      </c>
      <c r="H92" s="214">
        <v>1.44</v>
      </c>
      <c r="I92" s="215"/>
      <c r="J92" s="216">
        <f>ROUND(I92*H92,2)</f>
        <v>0</v>
      </c>
      <c r="K92" s="212" t="s">
        <v>2813</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2819</v>
      </c>
    </row>
    <row r="93" s="2" customFormat="1" ht="24.15" customHeight="1">
      <c r="A93" s="36"/>
      <c r="B93" s="37"/>
      <c r="C93" s="210" t="s">
        <v>256</v>
      </c>
      <c r="D93" s="210" t="s">
        <v>234</v>
      </c>
      <c r="E93" s="211" t="s">
        <v>1029</v>
      </c>
      <c r="F93" s="212" t="s">
        <v>1030</v>
      </c>
      <c r="G93" s="213" t="s">
        <v>243</v>
      </c>
      <c r="H93" s="214">
        <v>1.44</v>
      </c>
      <c r="I93" s="215"/>
      <c r="J93" s="216">
        <f>ROUND(I93*H93,2)</f>
        <v>0</v>
      </c>
      <c r="K93" s="212" t="s">
        <v>2813</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2820</v>
      </c>
    </row>
    <row r="94" s="2" customFormat="1" ht="24.15" customHeight="1">
      <c r="A94" s="36"/>
      <c r="B94" s="37"/>
      <c r="C94" s="210" t="s">
        <v>260</v>
      </c>
      <c r="D94" s="210" t="s">
        <v>234</v>
      </c>
      <c r="E94" s="211" t="s">
        <v>281</v>
      </c>
      <c r="F94" s="212" t="s">
        <v>282</v>
      </c>
      <c r="G94" s="213" t="s">
        <v>243</v>
      </c>
      <c r="H94" s="214">
        <v>1.44</v>
      </c>
      <c r="I94" s="215"/>
      <c r="J94" s="216">
        <f>ROUND(I94*H94,2)</f>
        <v>0</v>
      </c>
      <c r="K94" s="212" t="s">
        <v>2813</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2821</v>
      </c>
    </row>
    <row r="95" s="2" customFormat="1" ht="24.15" customHeight="1">
      <c r="A95" s="36"/>
      <c r="B95" s="37"/>
      <c r="C95" s="210" t="s">
        <v>264</v>
      </c>
      <c r="D95" s="210" t="s">
        <v>234</v>
      </c>
      <c r="E95" s="211" t="s">
        <v>307</v>
      </c>
      <c r="F95" s="212" t="s">
        <v>308</v>
      </c>
      <c r="G95" s="213" t="s">
        <v>237</v>
      </c>
      <c r="H95" s="214">
        <v>3.2000000000000002</v>
      </c>
      <c r="I95" s="215"/>
      <c r="J95" s="216">
        <f>ROUND(I95*H95,2)</f>
        <v>0</v>
      </c>
      <c r="K95" s="212" t="s">
        <v>2813</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2822</v>
      </c>
    </row>
    <row r="96" s="2" customFormat="1" ht="24.15" customHeight="1">
      <c r="A96" s="36"/>
      <c r="B96" s="37"/>
      <c r="C96" s="210" t="s">
        <v>268</v>
      </c>
      <c r="D96" s="210" t="s">
        <v>234</v>
      </c>
      <c r="E96" s="211" t="s">
        <v>2823</v>
      </c>
      <c r="F96" s="212" t="s">
        <v>2824</v>
      </c>
      <c r="G96" s="213" t="s">
        <v>237</v>
      </c>
      <c r="H96" s="214">
        <v>3.2000000000000002</v>
      </c>
      <c r="I96" s="215"/>
      <c r="J96" s="216">
        <f>ROUND(I96*H96,2)</f>
        <v>0</v>
      </c>
      <c r="K96" s="212" t="s">
        <v>19</v>
      </c>
      <c r="L96" s="42"/>
      <c r="M96" s="217" t="s">
        <v>19</v>
      </c>
      <c r="N96" s="218" t="s">
        <v>43</v>
      </c>
      <c r="O96" s="82"/>
      <c r="P96" s="219">
        <f>O96*H96</f>
        <v>0</v>
      </c>
      <c r="Q96" s="219">
        <v>0.080329999999999999</v>
      </c>
      <c r="R96" s="219">
        <f>Q96*H96</f>
        <v>0.25705600000000001</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2825</v>
      </c>
    </row>
    <row r="97" s="2" customFormat="1" ht="14.4" customHeight="1">
      <c r="A97" s="36"/>
      <c r="B97" s="37"/>
      <c r="C97" s="210" t="s">
        <v>272</v>
      </c>
      <c r="D97" s="210" t="s">
        <v>234</v>
      </c>
      <c r="E97" s="211" t="s">
        <v>2826</v>
      </c>
      <c r="F97" s="212" t="s">
        <v>1447</v>
      </c>
      <c r="G97" s="213" t="s">
        <v>542</v>
      </c>
      <c r="H97" s="214">
        <v>8</v>
      </c>
      <c r="I97" s="215"/>
      <c r="J97" s="216">
        <f>ROUND(I97*H97,2)</f>
        <v>0</v>
      </c>
      <c r="K97" s="212" t="s">
        <v>2813</v>
      </c>
      <c r="L97" s="42"/>
      <c r="M97" s="217" t="s">
        <v>19</v>
      </c>
      <c r="N97" s="218" t="s">
        <v>43</v>
      </c>
      <c r="O97" s="82"/>
      <c r="P97" s="219">
        <f>O97*H97</f>
        <v>0</v>
      </c>
      <c r="Q97" s="219">
        <v>0.00012999999999999999</v>
      </c>
      <c r="R97" s="219">
        <f>Q97*H97</f>
        <v>0.0010399999999999999</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2827</v>
      </c>
    </row>
    <row r="98" s="2" customFormat="1" ht="37.8" customHeight="1">
      <c r="A98" s="36"/>
      <c r="B98" s="37"/>
      <c r="C98" s="210" t="s">
        <v>276</v>
      </c>
      <c r="D98" s="210" t="s">
        <v>234</v>
      </c>
      <c r="E98" s="211" t="s">
        <v>1553</v>
      </c>
      <c r="F98" s="212" t="s">
        <v>2828</v>
      </c>
      <c r="G98" s="213" t="s">
        <v>243</v>
      </c>
      <c r="H98" s="214">
        <v>1.1200000000000001</v>
      </c>
      <c r="I98" s="215"/>
      <c r="J98" s="216">
        <f>ROUND(I98*H98,2)</f>
        <v>0</v>
      </c>
      <c r="K98" s="212" t="s">
        <v>2813</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2829</v>
      </c>
    </row>
    <row r="99" s="2" customFormat="1" ht="37.8" customHeight="1">
      <c r="A99" s="36"/>
      <c r="B99" s="37"/>
      <c r="C99" s="210" t="s">
        <v>280</v>
      </c>
      <c r="D99" s="210" t="s">
        <v>234</v>
      </c>
      <c r="E99" s="211" t="s">
        <v>1439</v>
      </c>
      <c r="F99" s="212" t="s">
        <v>1440</v>
      </c>
      <c r="G99" s="213" t="s">
        <v>243</v>
      </c>
      <c r="H99" s="214">
        <v>1.1200000000000001</v>
      </c>
      <c r="I99" s="215"/>
      <c r="J99" s="216">
        <f>ROUND(I99*H99,2)</f>
        <v>0</v>
      </c>
      <c r="K99" s="212" t="s">
        <v>2813</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2830</v>
      </c>
    </row>
    <row r="100" s="2" customFormat="1" ht="14.4" customHeight="1">
      <c r="A100" s="36"/>
      <c r="B100" s="37"/>
      <c r="C100" s="223" t="s">
        <v>284</v>
      </c>
      <c r="D100" s="223" t="s">
        <v>302</v>
      </c>
      <c r="E100" s="224" t="s">
        <v>1442</v>
      </c>
      <c r="F100" s="225" t="s">
        <v>1443</v>
      </c>
      <c r="G100" s="226" t="s">
        <v>287</v>
      </c>
      <c r="H100" s="227">
        <v>2.3519999999999999</v>
      </c>
      <c r="I100" s="228"/>
      <c r="J100" s="229">
        <f>ROUND(I100*H100,2)</f>
        <v>0</v>
      </c>
      <c r="K100" s="225" t="s">
        <v>2813</v>
      </c>
      <c r="L100" s="230"/>
      <c r="M100" s="231" t="s">
        <v>19</v>
      </c>
      <c r="N100" s="232" t="s">
        <v>43</v>
      </c>
      <c r="O100" s="82"/>
      <c r="P100" s="219">
        <f>O100*H100</f>
        <v>0</v>
      </c>
      <c r="Q100" s="219">
        <v>1</v>
      </c>
      <c r="R100" s="219">
        <f>Q100*H100</f>
        <v>2.3519999999999999</v>
      </c>
      <c r="S100" s="219">
        <v>0</v>
      </c>
      <c r="T100" s="220">
        <f>S100*H100</f>
        <v>0</v>
      </c>
      <c r="U100" s="36"/>
      <c r="V100" s="36"/>
      <c r="W100" s="36"/>
      <c r="X100" s="36"/>
      <c r="Y100" s="36"/>
      <c r="Z100" s="36"/>
      <c r="AA100" s="36"/>
      <c r="AB100" s="36"/>
      <c r="AC100" s="36"/>
      <c r="AD100" s="36"/>
      <c r="AE100" s="36"/>
      <c r="AR100" s="221" t="s">
        <v>264</v>
      </c>
      <c r="AT100" s="221" t="s">
        <v>302</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2831</v>
      </c>
    </row>
    <row r="101" s="2" customFormat="1" ht="24.15" customHeight="1">
      <c r="A101" s="36"/>
      <c r="B101" s="37"/>
      <c r="C101" s="210" t="s">
        <v>289</v>
      </c>
      <c r="D101" s="210" t="s">
        <v>234</v>
      </c>
      <c r="E101" s="211" t="s">
        <v>2832</v>
      </c>
      <c r="F101" s="212" t="s">
        <v>2833</v>
      </c>
      <c r="G101" s="213" t="s">
        <v>237</v>
      </c>
      <c r="H101" s="214">
        <v>3.2000000000000002</v>
      </c>
      <c r="I101" s="215"/>
      <c r="J101" s="216">
        <f>ROUND(I101*H101,2)</f>
        <v>0</v>
      </c>
      <c r="K101" s="212" t="s">
        <v>238</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2834</v>
      </c>
    </row>
    <row r="102" s="12" customFormat="1" ht="22.8" customHeight="1">
      <c r="A102" s="12"/>
      <c r="B102" s="194"/>
      <c r="C102" s="195"/>
      <c r="D102" s="196" t="s">
        <v>71</v>
      </c>
      <c r="E102" s="208" t="s">
        <v>362</v>
      </c>
      <c r="F102" s="208" t="s">
        <v>363</v>
      </c>
      <c r="G102" s="195"/>
      <c r="H102" s="195"/>
      <c r="I102" s="198"/>
      <c r="J102" s="209">
        <f>BK102</f>
        <v>0</v>
      </c>
      <c r="K102" s="195"/>
      <c r="L102" s="200"/>
      <c r="M102" s="201"/>
      <c r="N102" s="202"/>
      <c r="O102" s="202"/>
      <c r="P102" s="203">
        <f>P103</f>
        <v>0</v>
      </c>
      <c r="Q102" s="202"/>
      <c r="R102" s="203">
        <f>R103</f>
        <v>0</v>
      </c>
      <c r="S102" s="202"/>
      <c r="T102" s="204">
        <f>T103</f>
        <v>0</v>
      </c>
      <c r="U102" s="12"/>
      <c r="V102" s="12"/>
      <c r="W102" s="12"/>
      <c r="X102" s="12"/>
      <c r="Y102" s="12"/>
      <c r="Z102" s="12"/>
      <c r="AA102" s="12"/>
      <c r="AB102" s="12"/>
      <c r="AC102" s="12"/>
      <c r="AD102" s="12"/>
      <c r="AE102" s="12"/>
      <c r="AR102" s="205" t="s">
        <v>79</v>
      </c>
      <c r="AT102" s="206" t="s">
        <v>71</v>
      </c>
      <c r="AU102" s="206" t="s">
        <v>79</v>
      </c>
      <c r="AY102" s="205" t="s">
        <v>232</v>
      </c>
      <c r="BK102" s="207">
        <f>BK103</f>
        <v>0</v>
      </c>
    </row>
    <row r="103" s="2" customFormat="1" ht="24.15" customHeight="1">
      <c r="A103" s="36"/>
      <c r="B103" s="37"/>
      <c r="C103" s="210" t="s">
        <v>8</v>
      </c>
      <c r="D103" s="210" t="s">
        <v>234</v>
      </c>
      <c r="E103" s="211" t="s">
        <v>669</v>
      </c>
      <c r="F103" s="212" t="s">
        <v>670</v>
      </c>
      <c r="G103" s="213" t="s">
        <v>287</v>
      </c>
      <c r="H103" s="214">
        <v>2.6099999999999999</v>
      </c>
      <c r="I103" s="215"/>
      <c r="J103" s="216">
        <f>ROUND(I103*H103,2)</f>
        <v>0</v>
      </c>
      <c r="K103" s="212" t="s">
        <v>2813</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2835</v>
      </c>
    </row>
    <row r="104" s="12" customFormat="1" ht="25.92" customHeight="1">
      <c r="A104" s="12"/>
      <c r="B104" s="194"/>
      <c r="C104" s="195"/>
      <c r="D104" s="196" t="s">
        <v>71</v>
      </c>
      <c r="E104" s="197" t="s">
        <v>368</v>
      </c>
      <c r="F104" s="197" t="s">
        <v>369</v>
      </c>
      <c r="G104" s="195"/>
      <c r="H104" s="195"/>
      <c r="I104" s="198"/>
      <c r="J104" s="199">
        <f>BK104</f>
        <v>0</v>
      </c>
      <c r="K104" s="195"/>
      <c r="L104" s="200"/>
      <c r="M104" s="201"/>
      <c r="N104" s="202"/>
      <c r="O104" s="202"/>
      <c r="P104" s="203">
        <f>P105</f>
        <v>0</v>
      </c>
      <c r="Q104" s="202"/>
      <c r="R104" s="203">
        <f>R105</f>
        <v>0</v>
      </c>
      <c r="S104" s="202"/>
      <c r="T104" s="204">
        <f>T105</f>
        <v>0</v>
      </c>
      <c r="U104" s="12"/>
      <c r="V104" s="12"/>
      <c r="W104" s="12"/>
      <c r="X104" s="12"/>
      <c r="Y104" s="12"/>
      <c r="Z104" s="12"/>
      <c r="AA104" s="12"/>
      <c r="AB104" s="12"/>
      <c r="AC104" s="12"/>
      <c r="AD104" s="12"/>
      <c r="AE104" s="12"/>
      <c r="AR104" s="205" t="s">
        <v>81</v>
      </c>
      <c r="AT104" s="206" t="s">
        <v>71</v>
      </c>
      <c r="AU104" s="206" t="s">
        <v>72</v>
      </c>
      <c r="AY104" s="205" t="s">
        <v>232</v>
      </c>
      <c r="BK104" s="207">
        <f>BK105</f>
        <v>0</v>
      </c>
    </row>
    <row r="105" s="12" customFormat="1" ht="22.8" customHeight="1">
      <c r="A105" s="12"/>
      <c r="B105" s="194"/>
      <c r="C105" s="195"/>
      <c r="D105" s="196" t="s">
        <v>71</v>
      </c>
      <c r="E105" s="208" t="s">
        <v>1334</v>
      </c>
      <c r="F105" s="208" t="s">
        <v>1407</v>
      </c>
      <c r="G105" s="195"/>
      <c r="H105" s="195"/>
      <c r="I105" s="198"/>
      <c r="J105" s="209">
        <f>BK105</f>
        <v>0</v>
      </c>
      <c r="K105" s="195"/>
      <c r="L105" s="200"/>
      <c r="M105" s="201"/>
      <c r="N105" s="202"/>
      <c r="O105" s="202"/>
      <c r="P105" s="203">
        <f>SUM(P106:P145)</f>
        <v>0</v>
      </c>
      <c r="Q105" s="202"/>
      <c r="R105" s="203">
        <f>SUM(R106:R145)</f>
        <v>0</v>
      </c>
      <c r="S105" s="202"/>
      <c r="T105" s="204">
        <f>SUM(T106:T145)</f>
        <v>0</v>
      </c>
      <c r="U105" s="12"/>
      <c r="V105" s="12"/>
      <c r="W105" s="12"/>
      <c r="X105" s="12"/>
      <c r="Y105" s="12"/>
      <c r="Z105" s="12"/>
      <c r="AA105" s="12"/>
      <c r="AB105" s="12"/>
      <c r="AC105" s="12"/>
      <c r="AD105" s="12"/>
      <c r="AE105" s="12"/>
      <c r="AR105" s="205" t="s">
        <v>81</v>
      </c>
      <c r="AT105" s="206" t="s">
        <v>71</v>
      </c>
      <c r="AU105" s="206" t="s">
        <v>79</v>
      </c>
      <c r="AY105" s="205" t="s">
        <v>232</v>
      </c>
      <c r="BK105" s="207">
        <f>SUM(BK106:BK145)</f>
        <v>0</v>
      </c>
    </row>
    <row r="106" s="2" customFormat="1" ht="14.4" customHeight="1">
      <c r="A106" s="36"/>
      <c r="B106" s="37"/>
      <c r="C106" s="223" t="s">
        <v>297</v>
      </c>
      <c r="D106" s="223" t="s">
        <v>302</v>
      </c>
      <c r="E106" s="224" t="s">
        <v>2836</v>
      </c>
      <c r="F106" s="225" t="s">
        <v>2837</v>
      </c>
      <c r="G106" s="226" t="s">
        <v>638</v>
      </c>
      <c r="H106" s="227">
        <v>1</v>
      </c>
      <c r="I106" s="228"/>
      <c r="J106" s="229">
        <f>ROUND(I106*H106,2)</f>
        <v>0</v>
      </c>
      <c r="K106" s="225" t="s">
        <v>19</v>
      </c>
      <c r="L106" s="230"/>
      <c r="M106" s="231" t="s">
        <v>19</v>
      </c>
      <c r="N106" s="232"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364</v>
      </c>
      <c r="AT106" s="221" t="s">
        <v>302</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2838</v>
      </c>
    </row>
    <row r="107" s="2" customFormat="1" ht="14.4" customHeight="1">
      <c r="A107" s="36"/>
      <c r="B107" s="37"/>
      <c r="C107" s="223" t="s">
        <v>301</v>
      </c>
      <c r="D107" s="223" t="s">
        <v>302</v>
      </c>
      <c r="E107" s="224" t="s">
        <v>2839</v>
      </c>
      <c r="F107" s="225" t="s">
        <v>2840</v>
      </c>
      <c r="G107" s="226" t="s">
        <v>542</v>
      </c>
      <c r="H107" s="227">
        <v>20</v>
      </c>
      <c r="I107" s="228"/>
      <c r="J107" s="229">
        <f>ROUND(I107*H107,2)</f>
        <v>0</v>
      </c>
      <c r="K107" s="225" t="s">
        <v>19</v>
      </c>
      <c r="L107" s="230"/>
      <c r="M107" s="231" t="s">
        <v>19</v>
      </c>
      <c r="N107" s="232"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364</v>
      </c>
      <c r="AT107" s="221" t="s">
        <v>302</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2841</v>
      </c>
    </row>
    <row r="108" s="2" customFormat="1" ht="14.4" customHeight="1">
      <c r="A108" s="36"/>
      <c r="B108" s="37"/>
      <c r="C108" s="223" t="s">
        <v>306</v>
      </c>
      <c r="D108" s="223" t="s">
        <v>302</v>
      </c>
      <c r="E108" s="224" t="s">
        <v>2842</v>
      </c>
      <c r="F108" s="225" t="s">
        <v>2843</v>
      </c>
      <c r="G108" s="226" t="s">
        <v>542</v>
      </c>
      <c r="H108" s="227">
        <v>26</v>
      </c>
      <c r="I108" s="228"/>
      <c r="J108" s="229">
        <f>ROUND(I108*H108,2)</f>
        <v>0</v>
      </c>
      <c r="K108" s="225" t="s">
        <v>19</v>
      </c>
      <c r="L108" s="230"/>
      <c r="M108" s="231" t="s">
        <v>19</v>
      </c>
      <c r="N108" s="232"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364</v>
      </c>
      <c r="AT108" s="221" t="s">
        <v>302</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2844</v>
      </c>
    </row>
    <row r="109" s="2" customFormat="1" ht="14.4" customHeight="1">
      <c r="A109" s="36"/>
      <c r="B109" s="37"/>
      <c r="C109" s="223" t="s">
        <v>310</v>
      </c>
      <c r="D109" s="223" t="s">
        <v>302</v>
      </c>
      <c r="E109" s="224" t="s">
        <v>2845</v>
      </c>
      <c r="F109" s="225" t="s">
        <v>2846</v>
      </c>
      <c r="G109" s="226" t="s">
        <v>542</v>
      </c>
      <c r="H109" s="227">
        <v>6</v>
      </c>
      <c r="I109" s="228"/>
      <c r="J109" s="229">
        <f>ROUND(I109*H109,2)</f>
        <v>0</v>
      </c>
      <c r="K109" s="225" t="s">
        <v>19</v>
      </c>
      <c r="L109" s="230"/>
      <c r="M109" s="231" t="s">
        <v>19</v>
      </c>
      <c r="N109" s="232"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364</v>
      </c>
      <c r="AT109" s="221" t="s">
        <v>302</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2847</v>
      </c>
    </row>
    <row r="110" s="2" customFormat="1" ht="14.4" customHeight="1">
      <c r="A110" s="36"/>
      <c r="B110" s="37"/>
      <c r="C110" s="223" t="s">
        <v>314</v>
      </c>
      <c r="D110" s="223" t="s">
        <v>302</v>
      </c>
      <c r="E110" s="224" t="s">
        <v>2848</v>
      </c>
      <c r="F110" s="225" t="s">
        <v>2849</v>
      </c>
      <c r="G110" s="226" t="s">
        <v>542</v>
      </c>
      <c r="H110" s="227">
        <v>24</v>
      </c>
      <c r="I110" s="228"/>
      <c r="J110" s="229">
        <f>ROUND(I110*H110,2)</f>
        <v>0</v>
      </c>
      <c r="K110" s="225" t="s">
        <v>19</v>
      </c>
      <c r="L110" s="230"/>
      <c r="M110" s="231" t="s">
        <v>19</v>
      </c>
      <c r="N110" s="232"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364</v>
      </c>
      <c r="AT110" s="221" t="s">
        <v>302</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2850</v>
      </c>
    </row>
    <row r="111" s="2" customFormat="1" ht="14.4" customHeight="1">
      <c r="A111" s="36"/>
      <c r="B111" s="37"/>
      <c r="C111" s="223" t="s">
        <v>7</v>
      </c>
      <c r="D111" s="223" t="s">
        <v>302</v>
      </c>
      <c r="E111" s="224" t="s">
        <v>2851</v>
      </c>
      <c r="F111" s="225" t="s">
        <v>2852</v>
      </c>
      <c r="G111" s="226" t="s">
        <v>638</v>
      </c>
      <c r="H111" s="227">
        <v>2</v>
      </c>
      <c r="I111" s="228"/>
      <c r="J111" s="229">
        <f>ROUND(I111*H111,2)</f>
        <v>0</v>
      </c>
      <c r="K111" s="225" t="s">
        <v>19</v>
      </c>
      <c r="L111" s="230"/>
      <c r="M111" s="231" t="s">
        <v>19</v>
      </c>
      <c r="N111" s="232" t="s">
        <v>43</v>
      </c>
      <c r="O111" s="82"/>
      <c r="P111" s="219">
        <f>O111*H111</f>
        <v>0</v>
      </c>
      <c r="Q111" s="219">
        <v>0</v>
      </c>
      <c r="R111" s="219">
        <f>Q111*H111</f>
        <v>0</v>
      </c>
      <c r="S111" s="219">
        <v>0</v>
      </c>
      <c r="T111" s="220">
        <f>S111*H111</f>
        <v>0</v>
      </c>
      <c r="U111" s="36"/>
      <c r="V111" s="36"/>
      <c r="W111" s="36"/>
      <c r="X111" s="36"/>
      <c r="Y111" s="36"/>
      <c r="Z111" s="36"/>
      <c r="AA111" s="36"/>
      <c r="AB111" s="36"/>
      <c r="AC111" s="36"/>
      <c r="AD111" s="36"/>
      <c r="AE111" s="36"/>
      <c r="AR111" s="221" t="s">
        <v>364</v>
      </c>
      <c r="AT111" s="221" t="s">
        <v>302</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297</v>
      </c>
      <c r="BM111" s="221" t="s">
        <v>2853</v>
      </c>
    </row>
    <row r="112" s="2" customFormat="1" ht="14.4" customHeight="1">
      <c r="A112" s="36"/>
      <c r="B112" s="37"/>
      <c r="C112" s="223" t="s">
        <v>321</v>
      </c>
      <c r="D112" s="223" t="s">
        <v>302</v>
      </c>
      <c r="E112" s="224" t="s">
        <v>2854</v>
      </c>
      <c r="F112" s="225" t="s">
        <v>2855</v>
      </c>
      <c r="G112" s="226" t="s">
        <v>638</v>
      </c>
      <c r="H112" s="227">
        <v>21</v>
      </c>
      <c r="I112" s="228"/>
      <c r="J112" s="229">
        <f>ROUND(I112*H112,2)</f>
        <v>0</v>
      </c>
      <c r="K112" s="225" t="s">
        <v>19</v>
      </c>
      <c r="L112" s="230"/>
      <c r="M112" s="231" t="s">
        <v>19</v>
      </c>
      <c r="N112" s="232" t="s">
        <v>43</v>
      </c>
      <c r="O112" s="82"/>
      <c r="P112" s="219">
        <f>O112*H112</f>
        <v>0</v>
      </c>
      <c r="Q112" s="219">
        <v>0</v>
      </c>
      <c r="R112" s="219">
        <f>Q112*H112</f>
        <v>0</v>
      </c>
      <c r="S112" s="219">
        <v>0</v>
      </c>
      <c r="T112" s="220">
        <f>S112*H112</f>
        <v>0</v>
      </c>
      <c r="U112" s="36"/>
      <c r="V112" s="36"/>
      <c r="W112" s="36"/>
      <c r="X112" s="36"/>
      <c r="Y112" s="36"/>
      <c r="Z112" s="36"/>
      <c r="AA112" s="36"/>
      <c r="AB112" s="36"/>
      <c r="AC112" s="36"/>
      <c r="AD112" s="36"/>
      <c r="AE112" s="36"/>
      <c r="AR112" s="221" t="s">
        <v>364</v>
      </c>
      <c r="AT112" s="221" t="s">
        <v>302</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297</v>
      </c>
      <c r="BM112" s="221" t="s">
        <v>2856</v>
      </c>
    </row>
    <row r="113" s="2" customFormat="1" ht="14.4" customHeight="1">
      <c r="A113" s="36"/>
      <c r="B113" s="37"/>
      <c r="C113" s="223" t="s">
        <v>325</v>
      </c>
      <c r="D113" s="223" t="s">
        <v>302</v>
      </c>
      <c r="E113" s="224" t="s">
        <v>2857</v>
      </c>
      <c r="F113" s="225" t="s">
        <v>2858</v>
      </c>
      <c r="G113" s="226" t="s">
        <v>542</v>
      </c>
      <c r="H113" s="227">
        <v>10</v>
      </c>
      <c r="I113" s="228"/>
      <c r="J113" s="229">
        <f>ROUND(I113*H113,2)</f>
        <v>0</v>
      </c>
      <c r="K113" s="225" t="s">
        <v>19</v>
      </c>
      <c r="L113" s="230"/>
      <c r="M113" s="231" t="s">
        <v>19</v>
      </c>
      <c r="N113" s="232"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364</v>
      </c>
      <c r="AT113" s="221" t="s">
        <v>302</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297</v>
      </c>
      <c r="BM113" s="221" t="s">
        <v>2859</v>
      </c>
    </row>
    <row r="114" s="2" customFormat="1" ht="14.4" customHeight="1">
      <c r="A114" s="36"/>
      <c r="B114" s="37"/>
      <c r="C114" s="223" t="s">
        <v>329</v>
      </c>
      <c r="D114" s="223" t="s">
        <v>302</v>
      </c>
      <c r="E114" s="224" t="s">
        <v>2860</v>
      </c>
      <c r="F114" s="225" t="s">
        <v>2861</v>
      </c>
      <c r="G114" s="226" t="s">
        <v>542</v>
      </c>
      <c r="H114" s="227">
        <v>44</v>
      </c>
      <c r="I114" s="228"/>
      <c r="J114" s="229">
        <f>ROUND(I114*H114,2)</f>
        <v>0</v>
      </c>
      <c r="K114" s="225" t="s">
        <v>19</v>
      </c>
      <c r="L114" s="230"/>
      <c r="M114" s="231" t="s">
        <v>19</v>
      </c>
      <c r="N114" s="232"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364</v>
      </c>
      <c r="AT114" s="221" t="s">
        <v>302</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297</v>
      </c>
      <c r="BM114" s="221" t="s">
        <v>2862</v>
      </c>
    </row>
    <row r="115" s="2" customFormat="1" ht="14.4" customHeight="1">
      <c r="A115" s="36"/>
      <c r="B115" s="37"/>
      <c r="C115" s="223" t="s">
        <v>333</v>
      </c>
      <c r="D115" s="223" t="s">
        <v>302</v>
      </c>
      <c r="E115" s="224" t="s">
        <v>2863</v>
      </c>
      <c r="F115" s="225" t="s">
        <v>2864</v>
      </c>
      <c r="G115" s="226" t="s">
        <v>542</v>
      </c>
      <c r="H115" s="227">
        <v>8</v>
      </c>
      <c r="I115" s="228"/>
      <c r="J115" s="229">
        <f>ROUND(I115*H115,2)</f>
        <v>0</v>
      </c>
      <c r="K115" s="225" t="s">
        <v>19</v>
      </c>
      <c r="L115" s="230"/>
      <c r="M115" s="231" t="s">
        <v>19</v>
      </c>
      <c r="N115" s="232"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364</v>
      </c>
      <c r="AT115" s="221" t="s">
        <v>302</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297</v>
      </c>
      <c r="BM115" s="221" t="s">
        <v>2865</v>
      </c>
    </row>
    <row r="116" s="2" customFormat="1" ht="14.4" customHeight="1">
      <c r="A116" s="36"/>
      <c r="B116" s="37"/>
      <c r="C116" s="223" t="s">
        <v>337</v>
      </c>
      <c r="D116" s="223" t="s">
        <v>302</v>
      </c>
      <c r="E116" s="224" t="s">
        <v>2866</v>
      </c>
      <c r="F116" s="225" t="s">
        <v>2867</v>
      </c>
      <c r="G116" s="226" t="s">
        <v>412</v>
      </c>
      <c r="H116" s="227">
        <v>3</v>
      </c>
      <c r="I116" s="228"/>
      <c r="J116" s="229">
        <f>ROUND(I116*H116,2)</f>
        <v>0</v>
      </c>
      <c r="K116" s="225" t="s">
        <v>19</v>
      </c>
      <c r="L116" s="230"/>
      <c r="M116" s="231" t="s">
        <v>19</v>
      </c>
      <c r="N116" s="232" t="s">
        <v>43</v>
      </c>
      <c r="O116" s="82"/>
      <c r="P116" s="219">
        <f>O116*H116</f>
        <v>0</v>
      </c>
      <c r="Q116" s="219">
        <v>0</v>
      </c>
      <c r="R116" s="219">
        <f>Q116*H116</f>
        <v>0</v>
      </c>
      <c r="S116" s="219">
        <v>0</v>
      </c>
      <c r="T116" s="220">
        <f>S116*H116</f>
        <v>0</v>
      </c>
      <c r="U116" s="36"/>
      <c r="V116" s="36"/>
      <c r="W116" s="36"/>
      <c r="X116" s="36"/>
      <c r="Y116" s="36"/>
      <c r="Z116" s="36"/>
      <c r="AA116" s="36"/>
      <c r="AB116" s="36"/>
      <c r="AC116" s="36"/>
      <c r="AD116" s="36"/>
      <c r="AE116" s="36"/>
      <c r="AR116" s="221" t="s">
        <v>364</v>
      </c>
      <c r="AT116" s="221" t="s">
        <v>302</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297</v>
      </c>
      <c r="BM116" s="221" t="s">
        <v>2868</v>
      </c>
    </row>
    <row r="117" s="2" customFormat="1" ht="14.4" customHeight="1">
      <c r="A117" s="36"/>
      <c r="B117" s="37"/>
      <c r="C117" s="223" t="s">
        <v>341</v>
      </c>
      <c r="D117" s="223" t="s">
        <v>302</v>
      </c>
      <c r="E117" s="224" t="s">
        <v>2869</v>
      </c>
      <c r="F117" s="225" t="s">
        <v>2870</v>
      </c>
      <c r="G117" s="226" t="s">
        <v>542</v>
      </c>
      <c r="H117" s="227">
        <v>30</v>
      </c>
      <c r="I117" s="228"/>
      <c r="J117" s="229">
        <f>ROUND(I117*H117,2)</f>
        <v>0</v>
      </c>
      <c r="K117" s="225" t="s">
        <v>19</v>
      </c>
      <c r="L117" s="230"/>
      <c r="M117" s="231" t="s">
        <v>19</v>
      </c>
      <c r="N117" s="232"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364</v>
      </c>
      <c r="AT117" s="221" t="s">
        <v>302</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297</v>
      </c>
      <c r="BM117" s="221" t="s">
        <v>2871</v>
      </c>
    </row>
    <row r="118" s="2" customFormat="1" ht="14.4" customHeight="1">
      <c r="A118" s="36"/>
      <c r="B118" s="37"/>
      <c r="C118" s="223" t="s">
        <v>345</v>
      </c>
      <c r="D118" s="223" t="s">
        <v>302</v>
      </c>
      <c r="E118" s="224" t="s">
        <v>2872</v>
      </c>
      <c r="F118" s="225" t="s">
        <v>2873</v>
      </c>
      <c r="G118" s="226" t="s">
        <v>542</v>
      </c>
      <c r="H118" s="227">
        <v>6</v>
      </c>
      <c r="I118" s="228"/>
      <c r="J118" s="229">
        <f>ROUND(I118*H118,2)</f>
        <v>0</v>
      </c>
      <c r="K118" s="225" t="s">
        <v>19</v>
      </c>
      <c r="L118" s="230"/>
      <c r="M118" s="231" t="s">
        <v>19</v>
      </c>
      <c r="N118" s="232"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364</v>
      </c>
      <c r="AT118" s="221" t="s">
        <v>302</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297</v>
      </c>
      <c r="BM118" s="221" t="s">
        <v>2874</v>
      </c>
    </row>
    <row r="119" s="2" customFormat="1" ht="14.4" customHeight="1">
      <c r="A119" s="36"/>
      <c r="B119" s="37"/>
      <c r="C119" s="223" t="s">
        <v>350</v>
      </c>
      <c r="D119" s="223" t="s">
        <v>302</v>
      </c>
      <c r="E119" s="224" t="s">
        <v>2875</v>
      </c>
      <c r="F119" s="225" t="s">
        <v>2876</v>
      </c>
      <c r="G119" s="226" t="s">
        <v>542</v>
      </c>
      <c r="H119" s="227">
        <v>70</v>
      </c>
      <c r="I119" s="228"/>
      <c r="J119" s="229">
        <f>ROUND(I119*H119,2)</f>
        <v>0</v>
      </c>
      <c r="K119" s="225" t="s">
        <v>19</v>
      </c>
      <c r="L119" s="230"/>
      <c r="M119" s="231" t="s">
        <v>19</v>
      </c>
      <c r="N119" s="232" t="s">
        <v>43</v>
      </c>
      <c r="O119" s="82"/>
      <c r="P119" s="219">
        <f>O119*H119</f>
        <v>0</v>
      </c>
      <c r="Q119" s="219">
        <v>0</v>
      </c>
      <c r="R119" s="219">
        <f>Q119*H119</f>
        <v>0</v>
      </c>
      <c r="S119" s="219">
        <v>0</v>
      </c>
      <c r="T119" s="220">
        <f>S119*H119</f>
        <v>0</v>
      </c>
      <c r="U119" s="36"/>
      <c r="V119" s="36"/>
      <c r="W119" s="36"/>
      <c r="X119" s="36"/>
      <c r="Y119" s="36"/>
      <c r="Z119" s="36"/>
      <c r="AA119" s="36"/>
      <c r="AB119" s="36"/>
      <c r="AC119" s="36"/>
      <c r="AD119" s="36"/>
      <c r="AE119" s="36"/>
      <c r="AR119" s="221" t="s">
        <v>364</v>
      </c>
      <c r="AT119" s="221" t="s">
        <v>302</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297</v>
      </c>
      <c r="BM119" s="221" t="s">
        <v>2877</v>
      </c>
    </row>
    <row r="120" s="2" customFormat="1" ht="14.4" customHeight="1">
      <c r="A120" s="36"/>
      <c r="B120" s="37"/>
      <c r="C120" s="223" t="s">
        <v>354</v>
      </c>
      <c r="D120" s="223" t="s">
        <v>302</v>
      </c>
      <c r="E120" s="224" t="s">
        <v>2878</v>
      </c>
      <c r="F120" s="225" t="s">
        <v>2879</v>
      </c>
      <c r="G120" s="226" t="s">
        <v>542</v>
      </c>
      <c r="H120" s="227">
        <v>6</v>
      </c>
      <c r="I120" s="228"/>
      <c r="J120" s="229">
        <f>ROUND(I120*H120,2)</f>
        <v>0</v>
      </c>
      <c r="K120" s="225" t="s">
        <v>19</v>
      </c>
      <c r="L120" s="230"/>
      <c r="M120" s="231" t="s">
        <v>19</v>
      </c>
      <c r="N120" s="232" t="s">
        <v>43</v>
      </c>
      <c r="O120" s="82"/>
      <c r="P120" s="219">
        <f>O120*H120</f>
        <v>0</v>
      </c>
      <c r="Q120" s="219">
        <v>0</v>
      </c>
      <c r="R120" s="219">
        <f>Q120*H120</f>
        <v>0</v>
      </c>
      <c r="S120" s="219">
        <v>0</v>
      </c>
      <c r="T120" s="220">
        <f>S120*H120</f>
        <v>0</v>
      </c>
      <c r="U120" s="36"/>
      <c r="V120" s="36"/>
      <c r="W120" s="36"/>
      <c r="X120" s="36"/>
      <c r="Y120" s="36"/>
      <c r="Z120" s="36"/>
      <c r="AA120" s="36"/>
      <c r="AB120" s="36"/>
      <c r="AC120" s="36"/>
      <c r="AD120" s="36"/>
      <c r="AE120" s="36"/>
      <c r="AR120" s="221" t="s">
        <v>364</v>
      </c>
      <c r="AT120" s="221" t="s">
        <v>302</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297</v>
      </c>
      <c r="BM120" s="221" t="s">
        <v>2880</v>
      </c>
    </row>
    <row r="121" s="2" customFormat="1" ht="14.4" customHeight="1">
      <c r="A121" s="36"/>
      <c r="B121" s="37"/>
      <c r="C121" s="223" t="s">
        <v>358</v>
      </c>
      <c r="D121" s="223" t="s">
        <v>302</v>
      </c>
      <c r="E121" s="224" t="s">
        <v>2881</v>
      </c>
      <c r="F121" s="225" t="s">
        <v>2882</v>
      </c>
      <c r="G121" s="226" t="s">
        <v>542</v>
      </c>
      <c r="H121" s="227">
        <v>315</v>
      </c>
      <c r="I121" s="228"/>
      <c r="J121" s="229">
        <f>ROUND(I121*H121,2)</f>
        <v>0</v>
      </c>
      <c r="K121" s="225" t="s">
        <v>19</v>
      </c>
      <c r="L121" s="230"/>
      <c r="M121" s="231" t="s">
        <v>19</v>
      </c>
      <c r="N121" s="232" t="s">
        <v>43</v>
      </c>
      <c r="O121" s="82"/>
      <c r="P121" s="219">
        <f>O121*H121</f>
        <v>0</v>
      </c>
      <c r="Q121" s="219">
        <v>0</v>
      </c>
      <c r="R121" s="219">
        <f>Q121*H121</f>
        <v>0</v>
      </c>
      <c r="S121" s="219">
        <v>0</v>
      </c>
      <c r="T121" s="220">
        <f>S121*H121</f>
        <v>0</v>
      </c>
      <c r="U121" s="36"/>
      <c r="V121" s="36"/>
      <c r="W121" s="36"/>
      <c r="X121" s="36"/>
      <c r="Y121" s="36"/>
      <c r="Z121" s="36"/>
      <c r="AA121" s="36"/>
      <c r="AB121" s="36"/>
      <c r="AC121" s="36"/>
      <c r="AD121" s="36"/>
      <c r="AE121" s="36"/>
      <c r="AR121" s="221" t="s">
        <v>364</v>
      </c>
      <c r="AT121" s="221" t="s">
        <v>302</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297</v>
      </c>
      <c r="BM121" s="221" t="s">
        <v>2883</v>
      </c>
    </row>
    <row r="122" s="2" customFormat="1" ht="14.4" customHeight="1">
      <c r="A122" s="36"/>
      <c r="B122" s="37"/>
      <c r="C122" s="223" t="s">
        <v>364</v>
      </c>
      <c r="D122" s="223" t="s">
        <v>302</v>
      </c>
      <c r="E122" s="224" t="s">
        <v>2884</v>
      </c>
      <c r="F122" s="225" t="s">
        <v>2885</v>
      </c>
      <c r="G122" s="226" t="s">
        <v>542</v>
      </c>
      <c r="H122" s="227">
        <v>205</v>
      </c>
      <c r="I122" s="228"/>
      <c r="J122" s="229">
        <f>ROUND(I122*H122,2)</f>
        <v>0</v>
      </c>
      <c r="K122" s="225" t="s">
        <v>19</v>
      </c>
      <c r="L122" s="230"/>
      <c r="M122" s="231" t="s">
        <v>19</v>
      </c>
      <c r="N122" s="232" t="s">
        <v>43</v>
      </c>
      <c r="O122" s="82"/>
      <c r="P122" s="219">
        <f>O122*H122</f>
        <v>0</v>
      </c>
      <c r="Q122" s="219">
        <v>0</v>
      </c>
      <c r="R122" s="219">
        <f>Q122*H122</f>
        <v>0</v>
      </c>
      <c r="S122" s="219">
        <v>0</v>
      </c>
      <c r="T122" s="220">
        <f>S122*H122</f>
        <v>0</v>
      </c>
      <c r="U122" s="36"/>
      <c r="V122" s="36"/>
      <c r="W122" s="36"/>
      <c r="X122" s="36"/>
      <c r="Y122" s="36"/>
      <c r="Z122" s="36"/>
      <c r="AA122" s="36"/>
      <c r="AB122" s="36"/>
      <c r="AC122" s="36"/>
      <c r="AD122" s="36"/>
      <c r="AE122" s="36"/>
      <c r="AR122" s="221" t="s">
        <v>364</v>
      </c>
      <c r="AT122" s="221" t="s">
        <v>302</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297</v>
      </c>
      <c r="BM122" s="221" t="s">
        <v>2886</v>
      </c>
    </row>
    <row r="123" s="2" customFormat="1" ht="14.4" customHeight="1">
      <c r="A123" s="36"/>
      <c r="B123" s="37"/>
      <c r="C123" s="223" t="s">
        <v>372</v>
      </c>
      <c r="D123" s="223" t="s">
        <v>302</v>
      </c>
      <c r="E123" s="224" t="s">
        <v>2887</v>
      </c>
      <c r="F123" s="225" t="s">
        <v>2888</v>
      </c>
      <c r="G123" s="226" t="s">
        <v>542</v>
      </c>
      <c r="H123" s="227">
        <v>6</v>
      </c>
      <c r="I123" s="228"/>
      <c r="J123" s="229">
        <f>ROUND(I123*H123,2)</f>
        <v>0</v>
      </c>
      <c r="K123" s="225" t="s">
        <v>19</v>
      </c>
      <c r="L123" s="230"/>
      <c r="M123" s="231" t="s">
        <v>19</v>
      </c>
      <c r="N123" s="232" t="s">
        <v>43</v>
      </c>
      <c r="O123" s="82"/>
      <c r="P123" s="219">
        <f>O123*H123</f>
        <v>0</v>
      </c>
      <c r="Q123" s="219">
        <v>0</v>
      </c>
      <c r="R123" s="219">
        <f>Q123*H123</f>
        <v>0</v>
      </c>
      <c r="S123" s="219">
        <v>0</v>
      </c>
      <c r="T123" s="220">
        <f>S123*H123</f>
        <v>0</v>
      </c>
      <c r="U123" s="36"/>
      <c r="V123" s="36"/>
      <c r="W123" s="36"/>
      <c r="X123" s="36"/>
      <c r="Y123" s="36"/>
      <c r="Z123" s="36"/>
      <c r="AA123" s="36"/>
      <c r="AB123" s="36"/>
      <c r="AC123" s="36"/>
      <c r="AD123" s="36"/>
      <c r="AE123" s="36"/>
      <c r="AR123" s="221" t="s">
        <v>364</v>
      </c>
      <c r="AT123" s="221" t="s">
        <v>302</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297</v>
      </c>
      <c r="BM123" s="221" t="s">
        <v>2889</v>
      </c>
    </row>
    <row r="124" s="2" customFormat="1" ht="14.4" customHeight="1">
      <c r="A124" s="36"/>
      <c r="B124" s="37"/>
      <c r="C124" s="223" t="s">
        <v>376</v>
      </c>
      <c r="D124" s="223" t="s">
        <v>302</v>
      </c>
      <c r="E124" s="224" t="s">
        <v>2890</v>
      </c>
      <c r="F124" s="225" t="s">
        <v>2891</v>
      </c>
      <c r="G124" s="226" t="s">
        <v>542</v>
      </c>
      <c r="H124" s="227">
        <v>30</v>
      </c>
      <c r="I124" s="228"/>
      <c r="J124" s="229">
        <f>ROUND(I124*H124,2)</f>
        <v>0</v>
      </c>
      <c r="K124" s="225" t="s">
        <v>19</v>
      </c>
      <c r="L124" s="230"/>
      <c r="M124" s="231" t="s">
        <v>19</v>
      </c>
      <c r="N124" s="232" t="s">
        <v>43</v>
      </c>
      <c r="O124" s="82"/>
      <c r="P124" s="219">
        <f>O124*H124</f>
        <v>0</v>
      </c>
      <c r="Q124" s="219">
        <v>0</v>
      </c>
      <c r="R124" s="219">
        <f>Q124*H124</f>
        <v>0</v>
      </c>
      <c r="S124" s="219">
        <v>0</v>
      </c>
      <c r="T124" s="220">
        <f>S124*H124</f>
        <v>0</v>
      </c>
      <c r="U124" s="36"/>
      <c r="V124" s="36"/>
      <c r="W124" s="36"/>
      <c r="X124" s="36"/>
      <c r="Y124" s="36"/>
      <c r="Z124" s="36"/>
      <c r="AA124" s="36"/>
      <c r="AB124" s="36"/>
      <c r="AC124" s="36"/>
      <c r="AD124" s="36"/>
      <c r="AE124" s="36"/>
      <c r="AR124" s="221" t="s">
        <v>364</v>
      </c>
      <c r="AT124" s="221" t="s">
        <v>302</v>
      </c>
      <c r="AU124" s="221" t="s">
        <v>81</v>
      </c>
      <c r="AY124" s="15" t="s">
        <v>232</v>
      </c>
      <c r="BE124" s="222">
        <f>IF(N124="základní",J124,0)</f>
        <v>0</v>
      </c>
      <c r="BF124" s="222">
        <f>IF(N124="snížená",J124,0)</f>
        <v>0</v>
      </c>
      <c r="BG124" s="222">
        <f>IF(N124="zákl. přenesená",J124,0)</f>
        <v>0</v>
      </c>
      <c r="BH124" s="222">
        <f>IF(N124="sníž. přenesená",J124,0)</f>
        <v>0</v>
      </c>
      <c r="BI124" s="222">
        <f>IF(N124="nulová",J124,0)</f>
        <v>0</v>
      </c>
      <c r="BJ124" s="15" t="s">
        <v>79</v>
      </c>
      <c r="BK124" s="222">
        <f>ROUND(I124*H124,2)</f>
        <v>0</v>
      </c>
      <c r="BL124" s="15" t="s">
        <v>297</v>
      </c>
      <c r="BM124" s="221" t="s">
        <v>2892</v>
      </c>
    </row>
    <row r="125" s="2" customFormat="1" ht="14.4" customHeight="1">
      <c r="A125" s="36"/>
      <c r="B125" s="37"/>
      <c r="C125" s="223" t="s">
        <v>380</v>
      </c>
      <c r="D125" s="223" t="s">
        <v>302</v>
      </c>
      <c r="E125" s="224" t="s">
        <v>2893</v>
      </c>
      <c r="F125" s="225" t="s">
        <v>2894</v>
      </c>
      <c r="G125" s="226" t="s">
        <v>542</v>
      </c>
      <c r="H125" s="227">
        <v>17</v>
      </c>
      <c r="I125" s="228"/>
      <c r="J125" s="229">
        <f>ROUND(I125*H125,2)</f>
        <v>0</v>
      </c>
      <c r="K125" s="225" t="s">
        <v>19</v>
      </c>
      <c r="L125" s="230"/>
      <c r="M125" s="231" t="s">
        <v>19</v>
      </c>
      <c r="N125" s="232" t="s">
        <v>43</v>
      </c>
      <c r="O125" s="82"/>
      <c r="P125" s="219">
        <f>O125*H125</f>
        <v>0</v>
      </c>
      <c r="Q125" s="219">
        <v>0</v>
      </c>
      <c r="R125" s="219">
        <f>Q125*H125</f>
        <v>0</v>
      </c>
      <c r="S125" s="219">
        <v>0</v>
      </c>
      <c r="T125" s="220">
        <f>S125*H125</f>
        <v>0</v>
      </c>
      <c r="U125" s="36"/>
      <c r="V125" s="36"/>
      <c r="W125" s="36"/>
      <c r="X125" s="36"/>
      <c r="Y125" s="36"/>
      <c r="Z125" s="36"/>
      <c r="AA125" s="36"/>
      <c r="AB125" s="36"/>
      <c r="AC125" s="36"/>
      <c r="AD125" s="36"/>
      <c r="AE125" s="36"/>
      <c r="AR125" s="221" t="s">
        <v>364</v>
      </c>
      <c r="AT125" s="221" t="s">
        <v>302</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297</v>
      </c>
      <c r="BM125" s="221" t="s">
        <v>2895</v>
      </c>
    </row>
    <row r="126" s="2" customFormat="1" ht="14.4" customHeight="1">
      <c r="A126" s="36"/>
      <c r="B126" s="37"/>
      <c r="C126" s="223" t="s">
        <v>384</v>
      </c>
      <c r="D126" s="223" t="s">
        <v>302</v>
      </c>
      <c r="E126" s="224" t="s">
        <v>2896</v>
      </c>
      <c r="F126" s="225" t="s">
        <v>2897</v>
      </c>
      <c r="G126" s="226" t="s">
        <v>542</v>
      </c>
      <c r="H126" s="227">
        <v>10</v>
      </c>
      <c r="I126" s="228"/>
      <c r="J126" s="229">
        <f>ROUND(I126*H126,2)</f>
        <v>0</v>
      </c>
      <c r="K126" s="225" t="s">
        <v>19</v>
      </c>
      <c r="L126" s="230"/>
      <c r="M126" s="231" t="s">
        <v>19</v>
      </c>
      <c r="N126" s="232" t="s">
        <v>43</v>
      </c>
      <c r="O126" s="82"/>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364</v>
      </c>
      <c r="AT126" s="221" t="s">
        <v>302</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297</v>
      </c>
      <c r="BM126" s="221" t="s">
        <v>2898</v>
      </c>
    </row>
    <row r="127" s="2" customFormat="1" ht="14.4" customHeight="1">
      <c r="A127" s="36"/>
      <c r="B127" s="37"/>
      <c r="C127" s="223" t="s">
        <v>387</v>
      </c>
      <c r="D127" s="223" t="s">
        <v>302</v>
      </c>
      <c r="E127" s="224" t="s">
        <v>2899</v>
      </c>
      <c r="F127" s="225" t="s">
        <v>2900</v>
      </c>
      <c r="G127" s="226" t="s">
        <v>638</v>
      </c>
      <c r="H127" s="227">
        <v>2</v>
      </c>
      <c r="I127" s="228"/>
      <c r="J127" s="229">
        <f>ROUND(I127*H127,2)</f>
        <v>0</v>
      </c>
      <c r="K127" s="225" t="s">
        <v>19</v>
      </c>
      <c r="L127" s="230"/>
      <c r="M127" s="231" t="s">
        <v>19</v>
      </c>
      <c r="N127" s="232" t="s">
        <v>43</v>
      </c>
      <c r="O127" s="82"/>
      <c r="P127" s="219">
        <f>O127*H127</f>
        <v>0</v>
      </c>
      <c r="Q127" s="219">
        <v>0</v>
      </c>
      <c r="R127" s="219">
        <f>Q127*H127</f>
        <v>0</v>
      </c>
      <c r="S127" s="219">
        <v>0</v>
      </c>
      <c r="T127" s="220">
        <f>S127*H127</f>
        <v>0</v>
      </c>
      <c r="U127" s="36"/>
      <c r="V127" s="36"/>
      <c r="W127" s="36"/>
      <c r="X127" s="36"/>
      <c r="Y127" s="36"/>
      <c r="Z127" s="36"/>
      <c r="AA127" s="36"/>
      <c r="AB127" s="36"/>
      <c r="AC127" s="36"/>
      <c r="AD127" s="36"/>
      <c r="AE127" s="36"/>
      <c r="AR127" s="221" t="s">
        <v>364</v>
      </c>
      <c r="AT127" s="221" t="s">
        <v>302</v>
      </c>
      <c r="AU127" s="221" t="s">
        <v>81</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297</v>
      </c>
      <c r="BM127" s="221" t="s">
        <v>2901</v>
      </c>
    </row>
    <row r="128" s="2" customFormat="1" ht="14.4" customHeight="1">
      <c r="A128" s="36"/>
      <c r="B128" s="37"/>
      <c r="C128" s="223" t="s">
        <v>391</v>
      </c>
      <c r="D128" s="223" t="s">
        <v>302</v>
      </c>
      <c r="E128" s="224" t="s">
        <v>2902</v>
      </c>
      <c r="F128" s="225" t="s">
        <v>2903</v>
      </c>
      <c r="G128" s="226" t="s">
        <v>638</v>
      </c>
      <c r="H128" s="227">
        <v>10</v>
      </c>
      <c r="I128" s="228"/>
      <c r="J128" s="229">
        <f>ROUND(I128*H128,2)</f>
        <v>0</v>
      </c>
      <c r="K128" s="225" t="s">
        <v>19</v>
      </c>
      <c r="L128" s="230"/>
      <c r="M128" s="231" t="s">
        <v>19</v>
      </c>
      <c r="N128" s="232" t="s">
        <v>43</v>
      </c>
      <c r="O128" s="82"/>
      <c r="P128" s="219">
        <f>O128*H128</f>
        <v>0</v>
      </c>
      <c r="Q128" s="219">
        <v>0</v>
      </c>
      <c r="R128" s="219">
        <f>Q128*H128</f>
        <v>0</v>
      </c>
      <c r="S128" s="219">
        <v>0</v>
      </c>
      <c r="T128" s="220">
        <f>S128*H128</f>
        <v>0</v>
      </c>
      <c r="U128" s="36"/>
      <c r="V128" s="36"/>
      <c r="W128" s="36"/>
      <c r="X128" s="36"/>
      <c r="Y128" s="36"/>
      <c r="Z128" s="36"/>
      <c r="AA128" s="36"/>
      <c r="AB128" s="36"/>
      <c r="AC128" s="36"/>
      <c r="AD128" s="36"/>
      <c r="AE128" s="36"/>
      <c r="AR128" s="221" t="s">
        <v>364</v>
      </c>
      <c r="AT128" s="221" t="s">
        <v>302</v>
      </c>
      <c r="AU128" s="221" t="s">
        <v>81</v>
      </c>
      <c r="AY128" s="15" t="s">
        <v>232</v>
      </c>
      <c r="BE128" s="222">
        <f>IF(N128="základní",J128,0)</f>
        <v>0</v>
      </c>
      <c r="BF128" s="222">
        <f>IF(N128="snížená",J128,0)</f>
        <v>0</v>
      </c>
      <c r="BG128" s="222">
        <f>IF(N128="zákl. přenesená",J128,0)</f>
        <v>0</v>
      </c>
      <c r="BH128" s="222">
        <f>IF(N128="sníž. přenesená",J128,0)</f>
        <v>0</v>
      </c>
      <c r="BI128" s="222">
        <f>IF(N128="nulová",J128,0)</f>
        <v>0</v>
      </c>
      <c r="BJ128" s="15" t="s">
        <v>79</v>
      </c>
      <c r="BK128" s="222">
        <f>ROUND(I128*H128,2)</f>
        <v>0</v>
      </c>
      <c r="BL128" s="15" t="s">
        <v>297</v>
      </c>
      <c r="BM128" s="221" t="s">
        <v>2904</v>
      </c>
    </row>
    <row r="129" s="2" customFormat="1" ht="14.4" customHeight="1">
      <c r="A129" s="36"/>
      <c r="B129" s="37"/>
      <c r="C129" s="223" t="s">
        <v>395</v>
      </c>
      <c r="D129" s="223" t="s">
        <v>302</v>
      </c>
      <c r="E129" s="224" t="s">
        <v>2905</v>
      </c>
      <c r="F129" s="225" t="s">
        <v>2906</v>
      </c>
      <c r="G129" s="226" t="s">
        <v>638</v>
      </c>
      <c r="H129" s="227">
        <v>1</v>
      </c>
      <c r="I129" s="228"/>
      <c r="J129" s="229">
        <f>ROUND(I129*H129,2)</f>
        <v>0</v>
      </c>
      <c r="K129" s="225" t="s">
        <v>19</v>
      </c>
      <c r="L129" s="230"/>
      <c r="M129" s="231" t="s">
        <v>19</v>
      </c>
      <c r="N129" s="232"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364</v>
      </c>
      <c r="AT129" s="221" t="s">
        <v>302</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297</v>
      </c>
      <c r="BM129" s="221" t="s">
        <v>2907</v>
      </c>
    </row>
    <row r="130" s="2" customFormat="1" ht="14.4" customHeight="1">
      <c r="A130" s="36"/>
      <c r="B130" s="37"/>
      <c r="C130" s="223" t="s">
        <v>399</v>
      </c>
      <c r="D130" s="223" t="s">
        <v>302</v>
      </c>
      <c r="E130" s="224" t="s">
        <v>2908</v>
      </c>
      <c r="F130" s="225" t="s">
        <v>2909</v>
      </c>
      <c r="G130" s="226" t="s">
        <v>638</v>
      </c>
      <c r="H130" s="227">
        <v>13</v>
      </c>
      <c r="I130" s="228"/>
      <c r="J130" s="229">
        <f>ROUND(I130*H130,2)</f>
        <v>0</v>
      </c>
      <c r="K130" s="225" t="s">
        <v>19</v>
      </c>
      <c r="L130" s="230"/>
      <c r="M130" s="231" t="s">
        <v>19</v>
      </c>
      <c r="N130" s="232" t="s">
        <v>43</v>
      </c>
      <c r="O130" s="82"/>
      <c r="P130" s="219">
        <f>O130*H130</f>
        <v>0</v>
      </c>
      <c r="Q130" s="219">
        <v>0</v>
      </c>
      <c r="R130" s="219">
        <f>Q130*H130</f>
        <v>0</v>
      </c>
      <c r="S130" s="219">
        <v>0</v>
      </c>
      <c r="T130" s="220">
        <f>S130*H130</f>
        <v>0</v>
      </c>
      <c r="U130" s="36"/>
      <c r="V130" s="36"/>
      <c r="W130" s="36"/>
      <c r="X130" s="36"/>
      <c r="Y130" s="36"/>
      <c r="Z130" s="36"/>
      <c r="AA130" s="36"/>
      <c r="AB130" s="36"/>
      <c r="AC130" s="36"/>
      <c r="AD130" s="36"/>
      <c r="AE130" s="36"/>
      <c r="AR130" s="221" t="s">
        <v>364</v>
      </c>
      <c r="AT130" s="221" t="s">
        <v>302</v>
      </c>
      <c r="AU130" s="221" t="s">
        <v>81</v>
      </c>
      <c r="AY130" s="15" t="s">
        <v>232</v>
      </c>
      <c r="BE130" s="222">
        <f>IF(N130="základní",J130,0)</f>
        <v>0</v>
      </c>
      <c r="BF130" s="222">
        <f>IF(N130="snížená",J130,0)</f>
        <v>0</v>
      </c>
      <c r="BG130" s="222">
        <f>IF(N130="zákl. přenesená",J130,0)</f>
        <v>0</v>
      </c>
      <c r="BH130" s="222">
        <f>IF(N130="sníž. přenesená",J130,0)</f>
        <v>0</v>
      </c>
      <c r="BI130" s="222">
        <f>IF(N130="nulová",J130,0)</f>
        <v>0</v>
      </c>
      <c r="BJ130" s="15" t="s">
        <v>79</v>
      </c>
      <c r="BK130" s="222">
        <f>ROUND(I130*H130,2)</f>
        <v>0</v>
      </c>
      <c r="BL130" s="15" t="s">
        <v>297</v>
      </c>
      <c r="BM130" s="221" t="s">
        <v>2910</v>
      </c>
    </row>
    <row r="131" s="2" customFormat="1" ht="14.4" customHeight="1">
      <c r="A131" s="36"/>
      <c r="B131" s="37"/>
      <c r="C131" s="223" t="s">
        <v>401</v>
      </c>
      <c r="D131" s="223" t="s">
        <v>302</v>
      </c>
      <c r="E131" s="224" t="s">
        <v>2911</v>
      </c>
      <c r="F131" s="225" t="s">
        <v>2912</v>
      </c>
      <c r="G131" s="226" t="s">
        <v>638</v>
      </c>
      <c r="H131" s="227">
        <v>1</v>
      </c>
      <c r="I131" s="228"/>
      <c r="J131" s="229">
        <f>ROUND(I131*H131,2)</f>
        <v>0</v>
      </c>
      <c r="K131" s="225" t="s">
        <v>19</v>
      </c>
      <c r="L131" s="230"/>
      <c r="M131" s="231" t="s">
        <v>19</v>
      </c>
      <c r="N131" s="232" t="s">
        <v>43</v>
      </c>
      <c r="O131" s="82"/>
      <c r="P131" s="219">
        <f>O131*H131</f>
        <v>0</v>
      </c>
      <c r="Q131" s="219">
        <v>0</v>
      </c>
      <c r="R131" s="219">
        <f>Q131*H131</f>
        <v>0</v>
      </c>
      <c r="S131" s="219">
        <v>0</v>
      </c>
      <c r="T131" s="220">
        <f>S131*H131</f>
        <v>0</v>
      </c>
      <c r="U131" s="36"/>
      <c r="V131" s="36"/>
      <c r="W131" s="36"/>
      <c r="X131" s="36"/>
      <c r="Y131" s="36"/>
      <c r="Z131" s="36"/>
      <c r="AA131" s="36"/>
      <c r="AB131" s="36"/>
      <c r="AC131" s="36"/>
      <c r="AD131" s="36"/>
      <c r="AE131" s="36"/>
      <c r="AR131" s="221" t="s">
        <v>364</v>
      </c>
      <c r="AT131" s="221" t="s">
        <v>302</v>
      </c>
      <c r="AU131" s="221" t="s">
        <v>81</v>
      </c>
      <c r="AY131" s="15" t="s">
        <v>232</v>
      </c>
      <c r="BE131" s="222">
        <f>IF(N131="základní",J131,0)</f>
        <v>0</v>
      </c>
      <c r="BF131" s="222">
        <f>IF(N131="snížená",J131,0)</f>
        <v>0</v>
      </c>
      <c r="BG131" s="222">
        <f>IF(N131="zákl. přenesená",J131,0)</f>
        <v>0</v>
      </c>
      <c r="BH131" s="222">
        <f>IF(N131="sníž. přenesená",J131,0)</f>
        <v>0</v>
      </c>
      <c r="BI131" s="222">
        <f>IF(N131="nulová",J131,0)</f>
        <v>0</v>
      </c>
      <c r="BJ131" s="15" t="s">
        <v>79</v>
      </c>
      <c r="BK131" s="222">
        <f>ROUND(I131*H131,2)</f>
        <v>0</v>
      </c>
      <c r="BL131" s="15" t="s">
        <v>297</v>
      </c>
      <c r="BM131" s="221" t="s">
        <v>2913</v>
      </c>
    </row>
    <row r="132" s="2" customFormat="1" ht="14.4" customHeight="1">
      <c r="A132" s="36"/>
      <c r="B132" s="37"/>
      <c r="C132" s="223" t="s">
        <v>405</v>
      </c>
      <c r="D132" s="223" t="s">
        <v>302</v>
      </c>
      <c r="E132" s="224" t="s">
        <v>2914</v>
      </c>
      <c r="F132" s="225" t="s">
        <v>2915</v>
      </c>
      <c r="G132" s="226" t="s">
        <v>638</v>
      </c>
      <c r="H132" s="227">
        <v>2</v>
      </c>
      <c r="I132" s="228"/>
      <c r="J132" s="229">
        <f>ROUND(I132*H132,2)</f>
        <v>0</v>
      </c>
      <c r="K132" s="225" t="s">
        <v>19</v>
      </c>
      <c r="L132" s="230"/>
      <c r="M132" s="231" t="s">
        <v>19</v>
      </c>
      <c r="N132" s="232" t="s">
        <v>43</v>
      </c>
      <c r="O132" s="82"/>
      <c r="P132" s="219">
        <f>O132*H132</f>
        <v>0</v>
      </c>
      <c r="Q132" s="219">
        <v>0</v>
      </c>
      <c r="R132" s="219">
        <f>Q132*H132</f>
        <v>0</v>
      </c>
      <c r="S132" s="219">
        <v>0</v>
      </c>
      <c r="T132" s="220">
        <f>S132*H132</f>
        <v>0</v>
      </c>
      <c r="U132" s="36"/>
      <c r="V132" s="36"/>
      <c r="W132" s="36"/>
      <c r="X132" s="36"/>
      <c r="Y132" s="36"/>
      <c r="Z132" s="36"/>
      <c r="AA132" s="36"/>
      <c r="AB132" s="36"/>
      <c r="AC132" s="36"/>
      <c r="AD132" s="36"/>
      <c r="AE132" s="36"/>
      <c r="AR132" s="221" t="s">
        <v>364</v>
      </c>
      <c r="AT132" s="221" t="s">
        <v>302</v>
      </c>
      <c r="AU132" s="221" t="s">
        <v>81</v>
      </c>
      <c r="AY132" s="15" t="s">
        <v>232</v>
      </c>
      <c r="BE132" s="222">
        <f>IF(N132="základní",J132,0)</f>
        <v>0</v>
      </c>
      <c r="BF132" s="222">
        <f>IF(N132="snížená",J132,0)</f>
        <v>0</v>
      </c>
      <c r="BG132" s="222">
        <f>IF(N132="zákl. přenesená",J132,0)</f>
        <v>0</v>
      </c>
      <c r="BH132" s="222">
        <f>IF(N132="sníž. přenesená",J132,0)</f>
        <v>0</v>
      </c>
      <c r="BI132" s="222">
        <f>IF(N132="nulová",J132,0)</f>
        <v>0</v>
      </c>
      <c r="BJ132" s="15" t="s">
        <v>79</v>
      </c>
      <c r="BK132" s="222">
        <f>ROUND(I132*H132,2)</f>
        <v>0</v>
      </c>
      <c r="BL132" s="15" t="s">
        <v>297</v>
      </c>
      <c r="BM132" s="221" t="s">
        <v>2916</v>
      </c>
    </row>
    <row r="133" s="2" customFormat="1" ht="14.4" customHeight="1">
      <c r="A133" s="36"/>
      <c r="B133" s="37"/>
      <c r="C133" s="223" t="s">
        <v>409</v>
      </c>
      <c r="D133" s="223" t="s">
        <v>302</v>
      </c>
      <c r="E133" s="224" t="s">
        <v>2917</v>
      </c>
      <c r="F133" s="225" t="s">
        <v>2918</v>
      </c>
      <c r="G133" s="226" t="s">
        <v>638</v>
      </c>
      <c r="H133" s="227">
        <v>1</v>
      </c>
      <c r="I133" s="228"/>
      <c r="J133" s="229">
        <f>ROUND(I133*H133,2)</f>
        <v>0</v>
      </c>
      <c r="K133" s="225" t="s">
        <v>19</v>
      </c>
      <c r="L133" s="230"/>
      <c r="M133" s="231" t="s">
        <v>19</v>
      </c>
      <c r="N133" s="232" t="s">
        <v>43</v>
      </c>
      <c r="O133" s="82"/>
      <c r="P133" s="219">
        <f>O133*H133</f>
        <v>0</v>
      </c>
      <c r="Q133" s="219">
        <v>0</v>
      </c>
      <c r="R133" s="219">
        <f>Q133*H133</f>
        <v>0</v>
      </c>
      <c r="S133" s="219">
        <v>0</v>
      </c>
      <c r="T133" s="220">
        <f>S133*H133</f>
        <v>0</v>
      </c>
      <c r="U133" s="36"/>
      <c r="V133" s="36"/>
      <c r="W133" s="36"/>
      <c r="X133" s="36"/>
      <c r="Y133" s="36"/>
      <c r="Z133" s="36"/>
      <c r="AA133" s="36"/>
      <c r="AB133" s="36"/>
      <c r="AC133" s="36"/>
      <c r="AD133" s="36"/>
      <c r="AE133" s="36"/>
      <c r="AR133" s="221" t="s">
        <v>364</v>
      </c>
      <c r="AT133" s="221" t="s">
        <v>302</v>
      </c>
      <c r="AU133" s="221" t="s">
        <v>81</v>
      </c>
      <c r="AY133" s="15" t="s">
        <v>232</v>
      </c>
      <c r="BE133" s="222">
        <f>IF(N133="základní",J133,0)</f>
        <v>0</v>
      </c>
      <c r="BF133" s="222">
        <f>IF(N133="snížená",J133,0)</f>
        <v>0</v>
      </c>
      <c r="BG133" s="222">
        <f>IF(N133="zákl. přenesená",J133,0)</f>
        <v>0</v>
      </c>
      <c r="BH133" s="222">
        <f>IF(N133="sníž. přenesená",J133,0)</f>
        <v>0</v>
      </c>
      <c r="BI133" s="222">
        <f>IF(N133="nulová",J133,0)</f>
        <v>0</v>
      </c>
      <c r="BJ133" s="15" t="s">
        <v>79</v>
      </c>
      <c r="BK133" s="222">
        <f>ROUND(I133*H133,2)</f>
        <v>0</v>
      </c>
      <c r="BL133" s="15" t="s">
        <v>297</v>
      </c>
      <c r="BM133" s="221" t="s">
        <v>2919</v>
      </c>
    </row>
    <row r="134" s="2" customFormat="1" ht="14.4" customHeight="1">
      <c r="A134" s="36"/>
      <c r="B134" s="37"/>
      <c r="C134" s="223" t="s">
        <v>414</v>
      </c>
      <c r="D134" s="223" t="s">
        <v>302</v>
      </c>
      <c r="E134" s="224" t="s">
        <v>2920</v>
      </c>
      <c r="F134" s="225" t="s">
        <v>2921</v>
      </c>
      <c r="G134" s="226" t="s">
        <v>638</v>
      </c>
      <c r="H134" s="227">
        <v>3</v>
      </c>
      <c r="I134" s="228"/>
      <c r="J134" s="229">
        <f>ROUND(I134*H134,2)</f>
        <v>0</v>
      </c>
      <c r="K134" s="225" t="s">
        <v>19</v>
      </c>
      <c r="L134" s="230"/>
      <c r="M134" s="231" t="s">
        <v>19</v>
      </c>
      <c r="N134" s="232" t="s">
        <v>43</v>
      </c>
      <c r="O134" s="82"/>
      <c r="P134" s="219">
        <f>O134*H134</f>
        <v>0</v>
      </c>
      <c r="Q134" s="219">
        <v>0</v>
      </c>
      <c r="R134" s="219">
        <f>Q134*H134</f>
        <v>0</v>
      </c>
      <c r="S134" s="219">
        <v>0</v>
      </c>
      <c r="T134" s="220">
        <f>S134*H134</f>
        <v>0</v>
      </c>
      <c r="U134" s="36"/>
      <c r="V134" s="36"/>
      <c r="W134" s="36"/>
      <c r="X134" s="36"/>
      <c r="Y134" s="36"/>
      <c r="Z134" s="36"/>
      <c r="AA134" s="36"/>
      <c r="AB134" s="36"/>
      <c r="AC134" s="36"/>
      <c r="AD134" s="36"/>
      <c r="AE134" s="36"/>
      <c r="AR134" s="221" t="s">
        <v>364</v>
      </c>
      <c r="AT134" s="221" t="s">
        <v>302</v>
      </c>
      <c r="AU134" s="221" t="s">
        <v>81</v>
      </c>
      <c r="AY134" s="15" t="s">
        <v>232</v>
      </c>
      <c r="BE134" s="222">
        <f>IF(N134="základní",J134,0)</f>
        <v>0</v>
      </c>
      <c r="BF134" s="222">
        <f>IF(N134="snížená",J134,0)</f>
        <v>0</v>
      </c>
      <c r="BG134" s="222">
        <f>IF(N134="zákl. přenesená",J134,0)</f>
        <v>0</v>
      </c>
      <c r="BH134" s="222">
        <f>IF(N134="sníž. přenesená",J134,0)</f>
        <v>0</v>
      </c>
      <c r="BI134" s="222">
        <f>IF(N134="nulová",J134,0)</f>
        <v>0</v>
      </c>
      <c r="BJ134" s="15" t="s">
        <v>79</v>
      </c>
      <c r="BK134" s="222">
        <f>ROUND(I134*H134,2)</f>
        <v>0</v>
      </c>
      <c r="BL134" s="15" t="s">
        <v>297</v>
      </c>
      <c r="BM134" s="221" t="s">
        <v>2922</v>
      </c>
    </row>
    <row r="135" s="2" customFormat="1" ht="14.4" customHeight="1">
      <c r="A135" s="36"/>
      <c r="B135" s="37"/>
      <c r="C135" s="223" t="s">
        <v>418</v>
      </c>
      <c r="D135" s="223" t="s">
        <v>302</v>
      </c>
      <c r="E135" s="224" t="s">
        <v>2923</v>
      </c>
      <c r="F135" s="225" t="s">
        <v>2924</v>
      </c>
      <c r="G135" s="226" t="s">
        <v>638</v>
      </c>
      <c r="H135" s="227">
        <v>12</v>
      </c>
      <c r="I135" s="228"/>
      <c r="J135" s="229">
        <f>ROUND(I135*H135,2)</f>
        <v>0</v>
      </c>
      <c r="K135" s="225" t="s">
        <v>19</v>
      </c>
      <c r="L135" s="230"/>
      <c r="M135" s="231" t="s">
        <v>19</v>
      </c>
      <c r="N135" s="232" t="s">
        <v>43</v>
      </c>
      <c r="O135" s="82"/>
      <c r="P135" s="219">
        <f>O135*H135</f>
        <v>0</v>
      </c>
      <c r="Q135" s="219">
        <v>0</v>
      </c>
      <c r="R135" s="219">
        <f>Q135*H135</f>
        <v>0</v>
      </c>
      <c r="S135" s="219">
        <v>0</v>
      </c>
      <c r="T135" s="220">
        <f>S135*H135</f>
        <v>0</v>
      </c>
      <c r="U135" s="36"/>
      <c r="V135" s="36"/>
      <c r="W135" s="36"/>
      <c r="X135" s="36"/>
      <c r="Y135" s="36"/>
      <c r="Z135" s="36"/>
      <c r="AA135" s="36"/>
      <c r="AB135" s="36"/>
      <c r="AC135" s="36"/>
      <c r="AD135" s="36"/>
      <c r="AE135" s="36"/>
      <c r="AR135" s="221" t="s">
        <v>364</v>
      </c>
      <c r="AT135" s="221" t="s">
        <v>302</v>
      </c>
      <c r="AU135" s="221" t="s">
        <v>81</v>
      </c>
      <c r="AY135" s="15" t="s">
        <v>232</v>
      </c>
      <c r="BE135" s="222">
        <f>IF(N135="základní",J135,0)</f>
        <v>0</v>
      </c>
      <c r="BF135" s="222">
        <f>IF(N135="snížená",J135,0)</f>
        <v>0</v>
      </c>
      <c r="BG135" s="222">
        <f>IF(N135="zákl. přenesená",J135,0)</f>
        <v>0</v>
      </c>
      <c r="BH135" s="222">
        <f>IF(N135="sníž. přenesená",J135,0)</f>
        <v>0</v>
      </c>
      <c r="BI135" s="222">
        <f>IF(N135="nulová",J135,0)</f>
        <v>0</v>
      </c>
      <c r="BJ135" s="15" t="s">
        <v>79</v>
      </c>
      <c r="BK135" s="222">
        <f>ROUND(I135*H135,2)</f>
        <v>0</v>
      </c>
      <c r="BL135" s="15" t="s">
        <v>297</v>
      </c>
      <c r="BM135" s="221" t="s">
        <v>2925</v>
      </c>
    </row>
    <row r="136" s="2" customFormat="1" ht="14.4" customHeight="1">
      <c r="A136" s="36"/>
      <c r="B136" s="37"/>
      <c r="C136" s="223" t="s">
        <v>1208</v>
      </c>
      <c r="D136" s="223" t="s">
        <v>302</v>
      </c>
      <c r="E136" s="224" t="s">
        <v>2926</v>
      </c>
      <c r="F136" s="225" t="s">
        <v>2927</v>
      </c>
      <c r="G136" s="226" t="s">
        <v>638</v>
      </c>
      <c r="H136" s="227">
        <v>1</v>
      </c>
      <c r="I136" s="228"/>
      <c r="J136" s="229">
        <f>ROUND(I136*H136,2)</f>
        <v>0</v>
      </c>
      <c r="K136" s="225" t="s">
        <v>19</v>
      </c>
      <c r="L136" s="230"/>
      <c r="M136" s="231" t="s">
        <v>19</v>
      </c>
      <c r="N136" s="232" t="s">
        <v>43</v>
      </c>
      <c r="O136" s="82"/>
      <c r="P136" s="219">
        <f>O136*H136</f>
        <v>0</v>
      </c>
      <c r="Q136" s="219">
        <v>0</v>
      </c>
      <c r="R136" s="219">
        <f>Q136*H136</f>
        <v>0</v>
      </c>
      <c r="S136" s="219">
        <v>0</v>
      </c>
      <c r="T136" s="220">
        <f>S136*H136</f>
        <v>0</v>
      </c>
      <c r="U136" s="36"/>
      <c r="V136" s="36"/>
      <c r="W136" s="36"/>
      <c r="X136" s="36"/>
      <c r="Y136" s="36"/>
      <c r="Z136" s="36"/>
      <c r="AA136" s="36"/>
      <c r="AB136" s="36"/>
      <c r="AC136" s="36"/>
      <c r="AD136" s="36"/>
      <c r="AE136" s="36"/>
      <c r="AR136" s="221" t="s">
        <v>364</v>
      </c>
      <c r="AT136" s="221" t="s">
        <v>302</v>
      </c>
      <c r="AU136" s="221" t="s">
        <v>81</v>
      </c>
      <c r="AY136" s="15" t="s">
        <v>232</v>
      </c>
      <c r="BE136" s="222">
        <f>IF(N136="základní",J136,0)</f>
        <v>0</v>
      </c>
      <c r="BF136" s="222">
        <f>IF(N136="snížená",J136,0)</f>
        <v>0</v>
      </c>
      <c r="BG136" s="222">
        <f>IF(N136="zákl. přenesená",J136,0)</f>
        <v>0</v>
      </c>
      <c r="BH136" s="222">
        <f>IF(N136="sníž. přenesená",J136,0)</f>
        <v>0</v>
      </c>
      <c r="BI136" s="222">
        <f>IF(N136="nulová",J136,0)</f>
        <v>0</v>
      </c>
      <c r="BJ136" s="15" t="s">
        <v>79</v>
      </c>
      <c r="BK136" s="222">
        <f>ROUND(I136*H136,2)</f>
        <v>0</v>
      </c>
      <c r="BL136" s="15" t="s">
        <v>297</v>
      </c>
      <c r="BM136" s="221" t="s">
        <v>2928</v>
      </c>
    </row>
    <row r="137" s="2" customFormat="1" ht="14.4" customHeight="1">
      <c r="A137" s="36"/>
      <c r="B137" s="37"/>
      <c r="C137" s="223" t="s">
        <v>1212</v>
      </c>
      <c r="D137" s="223" t="s">
        <v>302</v>
      </c>
      <c r="E137" s="224" t="s">
        <v>2929</v>
      </c>
      <c r="F137" s="225" t="s">
        <v>2930</v>
      </c>
      <c r="G137" s="226" t="s">
        <v>638</v>
      </c>
      <c r="H137" s="227">
        <v>1</v>
      </c>
      <c r="I137" s="228"/>
      <c r="J137" s="229">
        <f>ROUND(I137*H137,2)</f>
        <v>0</v>
      </c>
      <c r="K137" s="225" t="s">
        <v>19</v>
      </c>
      <c r="L137" s="230"/>
      <c r="M137" s="231" t="s">
        <v>19</v>
      </c>
      <c r="N137" s="232" t="s">
        <v>43</v>
      </c>
      <c r="O137" s="82"/>
      <c r="P137" s="219">
        <f>O137*H137</f>
        <v>0</v>
      </c>
      <c r="Q137" s="219">
        <v>0</v>
      </c>
      <c r="R137" s="219">
        <f>Q137*H137</f>
        <v>0</v>
      </c>
      <c r="S137" s="219">
        <v>0</v>
      </c>
      <c r="T137" s="220">
        <f>S137*H137</f>
        <v>0</v>
      </c>
      <c r="U137" s="36"/>
      <c r="V137" s="36"/>
      <c r="W137" s="36"/>
      <c r="X137" s="36"/>
      <c r="Y137" s="36"/>
      <c r="Z137" s="36"/>
      <c r="AA137" s="36"/>
      <c r="AB137" s="36"/>
      <c r="AC137" s="36"/>
      <c r="AD137" s="36"/>
      <c r="AE137" s="36"/>
      <c r="AR137" s="221" t="s">
        <v>364</v>
      </c>
      <c r="AT137" s="221" t="s">
        <v>302</v>
      </c>
      <c r="AU137" s="221" t="s">
        <v>81</v>
      </c>
      <c r="AY137" s="15" t="s">
        <v>232</v>
      </c>
      <c r="BE137" s="222">
        <f>IF(N137="základní",J137,0)</f>
        <v>0</v>
      </c>
      <c r="BF137" s="222">
        <f>IF(N137="snížená",J137,0)</f>
        <v>0</v>
      </c>
      <c r="BG137" s="222">
        <f>IF(N137="zákl. přenesená",J137,0)</f>
        <v>0</v>
      </c>
      <c r="BH137" s="222">
        <f>IF(N137="sníž. přenesená",J137,0)</f>
        <v>0</v>
      </c>
      <c r="BI137" s="222">
        <f>IF(N137="nulová",J137,0)</f>
        <v>0</v>
      </c>
      <c r="BJ137" s="15" t="s">
        <v>79</v>
      </c>
      <c r="BK137" s="222">
        <f>ROUND(I137*H137,2)</f>
        <v>0</v>
      </c>
      <c r="BL137" s="15" t="s">
        <v>297</v>
      </c>
      <c r="BM137" s="221" t="s">
        <v>2931</v>
      </c>
    </row>
    <row r="138" s="2" customFormat="1" ht="14.4" customHeight="1">
      <c r="A138" s="36"/>
      <c r="B138" s="37"/>
      <c r="C138" s="223" t="s">
        <v>1216</v>
      </c>
      <c r="D138" s="223" t="s">
        <v>302</v>
      </c>
      <c r="E138" s="224" t="s">
        <v>2932</v>
      </c>
      <c r="F138" s="225" t="s">
        <v>2933</v>
      </c>
      <c r="G138" s="226" t="s">
        <v>638</v>
      </c>
      <c r="H138" s="227">
        <v>15</v>
      </c>
      <c r="I138" s="228"/>
      <c r="J138" s="229">
        <f>ROUND(I138*H138,2)</f>
        <v>0</v>
      </c>
      <c r="K138" s="225" t="s">
        <v>19</v>
      </c>
      <c r="L138" s="230"/>
      <c r="M138" s="231" t="s">
        <v>19</v>
      </c>
      <c r="N138" s="232" t="s">
        <v>43</v>
      </c>
      <c r="O138" s="82"/>
      <c r="P138" s="219">
        <f>O138*H138</f>
        <v>0</v>
      </c>
      <c r="Q138" s="219">
        <v>0</v>
      </c>
      <c r="R138" s="219">
        <f>Q138*H138</f>
        <v>0</v>
      </c>
      <c r="S138" s="219">
        <v>0</v>
      </c>
      <c r="T138" s="220">
        <f>S138*H138</f>
        <v>0</v>
      </c>
      <c r="U138" s="36"/>
      <c r="V138" s="36"/>
      <c r="W138" s="36"/>
      <c r="X138" s="36"/>
      <c r="Y138" s="36"/>
      <c r="Z138" s="36"/>
      <c r="AA138" s="36"/>
      <c r="AB138" s="36"/>
      <c r="AC138" s="36"/>
      <c r="AD138" s="36"/>
      <c r="AE138" s="36"/>
      <c r="AR138" s="221" t="s">
        <v>364</v>
      </c>
      <c r="AT138" s="221" t="s">
        <v>302</v>
      </c>
      <c r="AU138" s="221" t="s">
        <v>81</v>
      </c>
      <c r="AY138" s="15" t="s">
        <v>232</v>
      </c>
      <c r="BE138" s="222">
        <f>IF(N138="základní",J138,0)</f>
        <v>0</v>
      </c>
      <c r="BF138" s="222">
        <f>IF(N138="snížená",J138,0)</f>
        <v>0</v>
      </c>
      <c r="BG138" s="222">
        <f>IF(N138="zákl. přenesená",J138,0)</f>
        <v>0</v>
      </c>
      <c r="BH138" s="222">
        <f>IF(N138="sníž. přenesená",J138,0)</f>
        <v>0</v>
      </c>
      <c r="BI138" s="222">
        <f>IF(N138="nulová",J138,0)</f>
        <v>0</v>
      </c>
      <c r="BJ138" s="15" t="s">
        <v>79</v>
      </c>
      <c r="BK138" s="222">
        <f>ROUND(I138*H138,2)</f>
        <v>0</v>
      </c>
      <c r="BL138" s="15" t="s">
        <v>297</v>
      </c>
      <c r="BM138" s="221" t="s">
        <v>2934</v>
      </c>
    </row>
    <row r="139" s="2" customFormat="1" ht="14.4" customHeight="1">
      <c r="A139" s="36"/>
      <c r="B139" s="37"/>
      <c r="C139" s="223" t="s">
        <v>1220</v>
      </c>
      <c r="D139" s="223" t="s">
        <v>302</v>
      </c>
      <c r="E139" s="224" t="s">
        <v>2935</v>
      </c>
      <c r="F139" s="225" t="s">
        <v>2936</v>
      </c>
      <c r="G139" s="226" t="s">
        <v>638</v>
      </c>
      <c r="H139" s="227">
        <v>1</v>
      </c>
      <c r="I139" s="228"/>
      <c r="J139" s="229">
        <f>ROUND(I139*H139,2)</f>
        <v>0</v>
      </c>
      <c r="K139" s="225" t="s">
        <v>19</v>
      </c>
      <c r="L139" s="230"/>
      <c r="M139" s="231" t="s">
        <v>19</v>
      </c>
      <c r="N139" s="232" t="s">
        <v>43</v>
      </c>
      <c r="O139" s="82"/>
      <c r="P139" s="219">
        <f>O139*H139</f>
        <v>0</v>
      </c>
      <c r="Q139" s="219">
        <v>0</v>
      </c>
      <c r="R139" s="219">
        <f>Q139*H139</f>
        <v>0</v>
      </c>
      <c r="S139" s="219">
        <v>0</v>
      </c>
      <c r="T139" s="220">
        <f>S139*H139</f>
        <v>0</v>
      </c>
      <c r="U139" s="36"/>
      <c r="V139" s="36"/>
      <c r="W139" s="36"/>
      <c r="X139" s="36"/>
      <c r="Y139" s="36"/>
      <c r="Z139" s="36"/>
      <c r="AA139" s="36"/>
      <c r="AB139" s="36"/>
      <c r="AC139" s="36"/>
      <c r="AD139" s="36"/>
      <c r="AE139" s="36"/>
      <c r="AR139" s="221" t="s">
        <v>364</v>
      </c>
      <c r="AT139" s="221" t="s">
        <v>302</v>
      </c>
      <c r="AU139" s="221" t="s">
        <v>81</v>
      </c>
      <c r="AY139" s="15" t="s">
        <v>232</v>
      </c>
      <c r="BE139" s="222">
        <f>IF(N139="základní",J139,0)</f>
        <v>0</v>
      </c>
      <c r="BF139" s="222">
        <f>IF(N139="snížená",J139,0)</f>
        <v>0</v>
      </c>
      <c r="BG139" s="222">
        <f>IF(N139="zákl. přenesená",J139,0)</f>
        <v>0</v>
      </c>
      <c r="BH139" s="222">
        <f>IF(N139="sníž. přenesená",J139,0)</f>
        <v>0</v>
      </c>
      <c r="BI139" s="222">
        <f>IF(N139="nulová",J139,0)</f>
        <v>0</v>
      </c>
      <c r="BJ139" s="15" t="s">
        <v>79</v>
      </c>
      <c r="BK139" s="222">
        <f>ROUND(I139*H139,2)</f>
        <v>0</v>
      </c>
      <c r="BL139" s="15" t="s">
        <v>297</v>
      </c>
      <c r="BM139" s="221" t="s">
        <v>2937</v>
      </c>
    </row>
    <row r="140" s="2" customFormat="1" ht="14.4" customHeight="1">
      <c r="A140" s="36"/>
      <c r="B140" s="37"/>
      <c r="C140" s="223" t="s">
        <v>1224</v>
      </c>
      <c r="D140" s="223" t="s">
        <v>302</v>
      </c>
      <c r="E140" s="224" t="s">
        <v>2938</v>
      </c>
      <c r="F140" s="225" t="s">
        <v>2939</v>
      </c>
      <c r="G140" s="226" t="s">
        <v>638</v>
      </c>
      <c r="H140" s="227">
        <v>3</v>
      </c>
      <c r="I140" s="228"/>
      <c r="J140" s="229">
        <f>ROUND(I140*H140,2)</f>
        <v>0</v>
      </c>
      <c r="K140" s="225" t="s">
        <v>19</v>
      </c>
      <c r="L140" s="230"/>
      <c r="M140" s="231" t="s">
        <v>19</v>
      </c>
      <c r="N140" s="232" t="s">
        <v>43</v>
      </c>
      <c r="O140" s="82"/>
      <c r="P140" s="219">
        <f>O140*H140</f>
        <v>0</v>
      </c>
      <c r="Q140" s="219">
        <v>0</v>
      </c>
      <c r="R140" s="219">
        <f>Q140*H140</f>
        <v>0</v>
      </c>
      <c r="S140" s="219">
        <v>0</v>
      </c>
      <c r="T140" s="220">
        <f>S140*H140</f>
        <v>0</v>
      </c>
      <c r="U140" s="36"/>
      <c r="V140" s="36"/>
      <c r="W140" s="36"/>
      <c r="X140" s="36"/>
      <c r="Y140" s="36"/>
      <c r="Z140" s="36"/>
      <c r="AA140" s="36"/>
      <c r="AB140" s="36"/>
      <c r="AC140" s="36"/>
      <c r="AD140" s="36"/>
      <c r="AE140" s="36"/>
      <c r="AR140" s="221" t="s">
        <v>364</v>
      </c>
      <c r="AT140" s="221" t="s">
        <v>302</v>
      </c>
      <c r="AU140" s="221" t="s">
        <v>81</v>
      </c>
      <c r="AY140" s="15" t="s">
        <v>232</v>
      </c>
      <c r="BE140" s="222">
        <f>IF(N140="základní",J140,0)</f>
        <v>0</v>
      </c>
      <c r="BF140" s="222">
        <f>IF(N140="snížená",J140,0)</f>
        <v>0</v>
      </c>
      <c r="BG140" s="222">
        <f>IF(N140="zákl. přenesená",J140,0)</f>
        <v>0</v>
      </c>
      <c r="BH140" s="222">
        <f>IF(N140="sníž. přenesená",J140,0)</f>
        <v>0</v>
      </c>
      <c r="BI140" s="222">
        <f>IF(N140="nulová",J140,0)</f>
        <v>0</v>
      </c>
      <c r="BJ140" s="15" t="s">
        <v>79</v>
      </c>
      <c r="BK140" s="222">
        <f>ROUND(I140*H140,2)</f>
        <v>0</v>
      </c>
      <c r="BL140" s="15" t="s">
        <v>297</v>
      </c>
      <c r="BM140" s="221" t="s">
        <v>2940</v>
      </c>
    </row>
    <row r="141" s="2" customFormat="1" ht="14.4" customHeight="1">
      <c r="A141" s="36"/>
      <c r="B141" s="37"/>
      <c r="C141" s="223" t="s">
        <v>1228</v>
      </c>
      <c r="D141" s="223" t="s">
        <v>302</v>
      </c>
      <c r="E141" s="224" t="s">
        <v>2941</v>
      </c>
      <c r="F141" s="225" t="s">
        <v>2942</v>
      </c>
      <c r="G141" s="226" t="s">
        <v>638</v>
      </c>
      <c r="H141" s="227">
        <v>4</v>
      </c>
      <c r="I141" s="228"/>
      <c r="J141" s="229">
        <f>ROUND(I141*H141,2)</f>
        <v>0</v>
      </c>
      <c r="K141" s="225" t="s">
        <v>19</v>
      </c>
      <c r="L141" s="230"/>
      <c r="M141" s="231" t="s">
        <v>19</v>
      </c>
      <c r="N141" s="232" t="s">
        <v>43</v>
      </c>
      <c r="O141" s="82"/>
      <c r="P141" s="219">
        <f>O141*H141</f>
        <v>0</v>
      </c>
      <c r="Q141" s="219">
        <v>0</v>
      </c>
      <c r="R141" s="219">
        <f>Q141*H141</f>
        <v>0</v>
      </c>
      <c r="S141" s="219">
        <v>0</v>
      </c>
      <c r="T141" s="220">
        <f>S141*H141</f>
        <v>0</v>
      </c>
      <c r="U141" s="36"/>
      <c r="V141" s="36"/>
      <c r="W141" s="36"/>
      <c r="X141" s="36"/>
      <c r="Y141" s="36"/>
      <c r="Z141" s="36"/>
      <c r="AA141" s="36"/>
      <c r="AB141" s="36"/>
      <c r="AC141" s="36"/>
      <c r="AD141" s="36"/>
      <c r="AE141" s="36"/>
      <c r="AR141" s="221" t="s">
        <v>364</v>
      </c>
      <c r="AT141" s="221" t="s">
        <v>302</v>
      </c>
      <c r="AU141" s="221" t="s">
        <v>81</v>
      </c>
      <c r="AY141" s="15" t="s">
        <v>232</v>
      </c>
      <c r="BE141" s="222">
        <f>IF(N141="základní",J141,0)</f>
        <v>0</v>
      </c>
      <c r="BF141" s="222">
        <f>IF(N141="snížená",J141,0)</f>
        <v>0</v>
      </c>
      <c r="BG141" s="222">
        <f>IF(N141="zákl. přenesená",J141,0)</f>
        <v>0</v>
      </c>
      <c r="BH141" s="222">
        <f>IF(N141="sníž. přenesená",J141,0)</f>
        <v>0</v>
      </c>
      <c r="BI141" s="222">
        <f>IF(N141="nulová",J141,0)</f>
        <v>0</v>
      </c>
      <c r="BJ141" s="15" t="s">
        <v>79</v>
      </c>
      <c r="BK141" s="222">
        <f>ROUND(I141*H141,2)</f>
        <v>0</v>
      </c>
      <c r="BL141" s="15" t="s">
        <v>297</v>
      </c>
      <c r="BM141" s="221" t="s">
        <v>2943</v>
      </c>
    </row>
    <row r="142" s="2" customFormat="1" ht="14.4" customHeight="1">
      <c r="A142" s="36"/>
      <c r="B142" s="37"/>
      <c r="C142" s="223" t="s">
        <v>1232</v>
      </c>
      <c r="D142" s="223" t="s">
        <v>302</v>
      </c>
      <c r="E142" s="224" t="s">
        <v>2944</v>
      </c>
      <c r="F142" s="225" t="s">
        <v>2945</v>
      </c>
      <c r="G142" s="226" t="s">
        <v>638</v>
      </c>
      <c r="H142" s="227">
        <v>14</v>
      </c>
      <c r="I142" s="228"/>
      <c r="J142" s="229">
        <f>ROUND(I142*H142,2)</f>
        <v>0</v>
      </c>
      <c r="K142" s="225" t="s">
        <v>19</v>
      </c>
      <c r="L142" s="230"/>
      <c r="M142" s="231" t="s">
        <v>19</v>
      </c>
      <c r="N142" s="232" t="s">
        <v>43</v>
      </c>
      <c r="O142" s="82"/>
      <c r="P142" s="219">
        <f>O142*H142</f>
        <v>0</v>
      </c>
      <c r="Q142" s="219">
        <v>0</v>
      </c>
      <c r="R142" s="219">
        <f>Q142*H142</f>
        <v>0</v>
      </c>
      <c r="S142" s="219">
        <v>0</v>
      </c>
      <c r="T142" s="220">
        <f>S142*H142</f>
        <v>0</v>
      </c>
      <c r="U142" s="36"/>
      <c r="V142" s="36"/>
      <c r="W142" s="36"/>
      <c r="X142" s="36"/>
      <c r="Y142" s="36"/>
      <c r="Z142" s="36"/>
      <c r="AA142" s="36"/>
      <c r="AB142" s="36"/>
      <c r="AC142" s="36"/>
      <c r="AD142" s="36"/>
      <c r="AE142" s="36"/>
      <c r="AR142" s="221" t="s">
        <v>364</v>
      </c>
      <c r="AT142" s="221" t="s">
        <v>302</v>
      </c>
      <c r="AU142" s="221" t="s">
        <v>81</v>
      </c>
      <c r="AY142" s="15" t="s">
        <v>232</v>
      </c>
      <c r="BE142" s="222">
        <f>IF(N142="základní",J142,0)</f>
        <v>0</v>
      </c>
      <c r="BF142" s="222">
        <f>IF(N142="snížená",J142,0)</f>
        <v>0</v>
      </c>
      <c r="BG142" s="222">
        <f>IF(N142="zákl. přenesená",J142,0)</f>
        <v>0</v>
      </c>
      <c r="BH142" s="222">
        <f>IF(N142="sníž. přenesená",J142,0)</f>
        <v>0</v>
      </c>
      <c r="BI142" s="222">
        <f>IF(N142="nulová",J142,0)</f>
        <v>0</v>
      </c>
      <c r="BJ142" s="15" t="s">
        <v>79</v>
      </c>
      <c r="BK142" s="222">
        <f>ROUND(I142*H142,2)</f>
        <v>0</v>
      </c>
      <c r="BL142" s="15" t="s">
        <v>297</v>
      </c>
      <c r="BM142" s="221" t="s">
        <v>2946</v>
      </c>
    </row>
    <row r="143" s="2" customFormat="1" ht="14.4" customHeight="1">
      <c r="A143" s="36"/>
      <c r="B143" s="37"/>
      <c r="C143" s="210" t="s">
        <v>1236</v>
      </c>
      <c r="D143" s="210" t="s">
        <v>234</v>
      </c>
      <c r="E143" s="211" t="s">
        <v>2947</v>
      </c>
      <c r="F143" s="212" t="s">
        <v>2948</v>
      </c>
      <c r="G143" s="213" t="s">
        <v>638</v>
      </c>
      <c r="H143" s="214">
        <v>1</v>
      </c>
      <c r="I143" s="215"/>
      <c r="J143" s="216">
        <f>ROUND(I143*H143,2)</f>
        <v>0</v>
      </c>
      <c r="K143" s="212" t="s">
        <v>19</v>
      </c>
      <c r="L143" s="42"/>
      <c r="M143" s="217" t="s">
        <v>19</v>
      </c>
      <c r="N143" s="218" t="s">
        <v>43</v>
      </c>
      <c r="O143" s="82"/>
      <c r="P143" s="219">
        <f>O143*H143</f>
        <v>0</v>
      </c>
      <c r="Q143" s="219">
        <v>0</v>
      </c>
      <c r="R143" s="219">
        <f>Q143*H143</f>
        <v>0</v>
      </c>
      <c r="S143" s="219">
        <v>0</v>
      </c>
      <c r="T143" s="220">
        <f>S143*H143</f>
        <v>0</v>
      </c>
      <c r="U143" s="36"/>
      <c r="V143" s="36"/>
      <c r="W143" s="36"/>
      <c r="X143" s="36"/>
      <c r="Y143" s="36"/>
      <c r="Z143" s="36"/>
      <c r="AA143" s="36"/>
      <c r="AB143" s="36"/>
      <c r="AC143" s="36"/>
      <c r="AD143" s="36"/>
      <c r="AE143" s="36"/>
      <c r="AR143" s="221" t="s">
        <v>297</v>
      </c>
      <c r="AT143" s="221" t="s">
        <v>234</v>
      </c>
      <c r="AU143" s="221" t="s">
        <v>81</v>
      </c>
      <c r="AY143" s="15" t="s">
        <v>232</v>
      </c>
      <c r="BE143" s="222">
        <f>IF(N143="základní",J143,0)</f>
        <v>0</v>
      </c>
      <c r="BF143" s="222">
        <f>IF(N143="snížená",J143,0)</f>
        <v>0</v>
      </c>
      <c r="BG143" s="222">
        <f>IF(N143="zákl. přenesená",J143,0)</f>
        <v>0</v>
      </c>
      <c r="BH143" s="222">
        <f>IF(N143="sníž. přenesená",J143,0)</f>
        <v>0</v>
      </c>
      <c r="BI143" s="222">
        <f>IF(N143="nulová",J143,0)</f>
        <v>0</v>
      </c>
      <c r="BJ143" s="15" t="s">
        <v>79</v>
      </c>
      <c r="BK143" s="222">
        <f>ROUND(I143*H143,2)</f>
        <v>0</v>
      </c>
      <c r="BL143" s="15" t="s">
        <v>297</v>
      </c>
      <c r="BM143" s="221" t="s">
        <v>2949</v>
      </c>
    </row>
    <row r="144" s="2" customFormat="1" ht="14.4" customHeight="1">
      <c r="A144" s="36"/>
      <c r="B144" s="37"/>
      <c r="C144" s="210" t="s">
        <v>1240</v>
      </c>
      <c r="D144" s="210" t="s">
        <v>234</v>
      </c>
      <c r="E144" s="211" t="s">
        <v>2950</v>
      </c>
      <c r="F144" s="212" t="s">
        <v>2951</v>
      </c>
      <c r="G144" s="213" t="s">
        <v>542</v>
      </c>
      <c r="H144" s="214">
        <v>9</v>
      </c>
      <c r="I144" s="215"/>
      <c r="J144" s="216">
        <f>ROUND(I144*H144,2)</f>
        <v>0</v>
      </c>
      <c r="K144" s="212" t="s">
        <v>19</v>
      </c>
      <c r="L144" s="42"/>
      <c r="M144" s="217" t="s">
        <v>19</v>
      </c>
      <c r="N144" s="218" t="s">
        <v>43</v>
      </c>
      <c r="O144" s="82"/>
      <c r="P144" s="219">
        <f>O144*H144</f>
        <v>0</v>
      </c>
      <c r="Q144" s="219">
        <v>0</v>
      </c>
      <c r="R144" s="219">
        <f>Q144*H144</f>
        <v>0</v>
      </c>
      <c r="S144" s="219">
        <v>0</v>
      </c>
      <c r="T144" s="220">
        <f>S144*H144</f>
        <v>0</v>
      </c>
      <c r="U144" s="36"/>
      <c r="V144" s="36"/>
      <c r="W144" s="36"/>
      <c r="X144" s="36"/>
      <c r="Y144" s="36"/>
      <c r="Z144" s="36"/>
      <c r="AA144" s="36"/>
      <c r="AB144" s="36"/>
      <c r="AC144" s="36"/>
      <c r="AD144" s="36"/>
      <c r="AE144" s="36"/>
      <c r="AR144" s="221" t="s">
        <v>297</v>
      </c>
      <c r="AT144" s="221" t="s">
        <v>234</v>
      </c>
      <c r="AU144" s="221" t="s">
        <v>81</v>
      </c>
      <c r="AY144" s="15" t="s">
        <v>232</v>
      </c>
      <c r="BE144" s="222">
        <f>IF(N144="základní",J144,0)</f>
        <v>0</v>
      </c>
      <c r="BF144" s="222">
        <f>IF(N144="snížená",J144,0)</f>
        <v>0</v>
      </c>
      <c r="BG144" s="222">
        <f>IF(N144="zákl. přenesená",J144,0)</f>
        <v>0</v>
      </c>
      <c r="BH144" s="222">
        <f>IF(N144="sníž. přenesená",J144,0)</f>
        <v>0</v>
      </c>
      <c r="BI144" s="222">
        <f>IF(N144="nulová",J144,0)</f>
        <v>0</v>
      </c>
      <c r="BJ144" s="15" t="s">
        <v>79</v>
      </c>
      <c r="BK144" s="222">
        <f>ROUND(I144*H144,2)</f>
        <v>0</v>
      </c>
      <c r="BL144" s="15" t="s">
        <v>297</v>
      </c>
      <c r="BM144" s="221" t="s">
        <v>2952</v>
      </c>
    </row>
    <row r="145" s="2" customFormat="1" ht="24.15" customHeight="1">
      <c r="A145" s="36"/>
      <c r="B145" s="37"/>
      <c r="C145" s="210" t="s">
        <v>1244</v>
      </c>
      <c r="D145" s="210" t="s">
        <v>234</v>
      </c>
      <c r="E145" s="211" t="s">
        <v>2953</v>
      </c>
      <c r="F145" s="212" t="s">
        <v>2954</v>
      </c>
      <c r="G145" s="213" t="s">
        <v>628</v>
      </c>
      <c r="H145" s="238"/>
      <c r="I145" s="215"/>
      <c r="J145" s="216">
        <f>ROUND(I145*H145,2)</f>
        <v>0</v>
      </c>
      <c r="K145" s="212" t="s">
        <v>238</v>
      </c>
      <c r="L145" s="42"/>
      <c r="M145" s="217" t="s">
        <v>19</v>
      </c>
      <c r="N145" s="218" t="s">
        <v>43</v>
      </c>
      <c r="O145" s="82"/>
      <c r="P145" s="219">
        <f>O145*H145</f>
        <v>0</v>
      </c>
      <c r="Q145" s="219">
        <v>0</v>
      </c>
      <c r="R145" s="219">
        <f>Q145*H145</f>
        <v>0</v>
      </c>
      <c r="S145" s="219">
        <v>0</v>
      </c>
      <c r="T145" s="220">
        <f>S145*H145</f>
        <v>0</v>
      </c>
      <c r="U145" s="36"/>
      <c r="V145" s="36"/>
      <c r="W145" s="36"/>
      <c r="X145" s="36"/>
      <c r="Y145" s="36"/>
      <c r="Z145" s="36"/>
      <c r="AA145" s="36"/>
      <c r="AB145" s="36"/>
      <c r="AC145" s="36"/>
      <c r="AD145" s="36"/>
      <c r="AE145" s="36"/>
      <c r="AR145" s="221" t="s">
        <v>297</v>
      </c>
      <c r="AT145" s="221" t="s">
        <v>234</v>
      </c>
      <c r="AU145" s="221" t="s">
        <v>81</v>
      </c>
      <c r="AY145" s="15" t="s">
        <v>232</v>
      </c>
      <c r="BE145" s="222">
        <f>IF(N145="základní",J145,0)</f>
        <v>0</v>
      </c>
      <c r="BF145" s="222">
        <f>IF(N145="snížená",J145,0)</f>
        <v>0</v>
      </c>
      <c r="BG145" s="222">
        <f>IF(N145="zákl. přenesená",J145,0)</f>
        <v>0</v>
      </c>
      <c r="BH145" s="222">
        <f>IF(N145="sníž. přenesená",J145,0)</f>
        <v>0</v>
      </c>
      <c r="BI145" s="222">
        <f>IF(N145="nulová",J145,0)</f>
        <v>0</v>
      </c>
      <c r="BJ145" s="15" t="s">
        <v>79</v>
      </c>
      <c r="BK145" s="222">
        <f>ROUND(I145*H145,2)</f>
        <v>0</v>
      </c>
      <c r="BL145" s="15" t="s">
        <v>297</v>
      </c>
      <c r="BM145" s="221" t="s">
        <v>2955</v>
      </c>
    </row>
    <row r="146" s="12" customFormat="1" ht="25.92" customHeight="1">
      <c r="A146" s="12"/>
      <c r="B146" s="194"/>
      <c r="C146" s="195"/>
      <c r="D146" s="196" t="s">
        <v>71</v>
      </c>
      <c r="E146" s="197" t="s">
        <v>1012</v>
      </c>
      <c r="F146" s="197" t="s">
        <v>1013</v>
      </c>
      <c r="G146" s="195"/>
      <c r="H146" s="195"/>
      <c r="I146" s="198"/>
      <c r="J146" s="199">
        <f>BK146</f>
        <v>0</v>
      </c>
      <c r="K146" s="195"/>
      <c r="L146" s="200"/>
      <c r="M146" s="201"/>
      <c r="N146" s="202"/>
      <c r="O146" s="202"/>
      <c r="P146" s="203">
        <f>P147</f>
        <v>0</v>
      </c>
      <c r="Q146" s="202"/>
      <c r="R146" s="203">
        <f>R147</f>
        <v>0</v>
      </c>
      <c r="S146" s="202"/>
      <c r="T146" s="204">
        <f>T147</f>
        <v>0</v>
      </c>
      <c r="U146" s="12"/>
      <c r="V146" s="12"/>
      <c r="W146" s="12"/>
      <c r="X146" s="12"/>
      <c r="Y146" s="12"/>
      <c r="Z146" s="12"/>
      <c r="AA146" s="12"/>
      <c r="AB146" s="12"/>
      <c r="AC146" s="12"/>
      <c r="AD146" s="12"/>
      <c r="AE146" s="12"/>
      <c r="AR146" s="205" t="s">
        <v>239</v>
      </c>
      <c r="AT146" s="206" t="s">
        <v>71</v>
      </c>
      <c r="AU146" s="206" t="s">
        <v>72</v>
      </c>
      <c r="AY146" s="205" t="s">
        <v>232</v>
      </c>
      <c r="BK146" s="207">
        <f>BK147</f>
        <v>0</v>
      </c>
    </row>
    <row r="147" s="2" customFormat="1" ht="14.4" customHeight="1">
      <c r="A147" s="36"/>
      <c r="B147" s="37"/>
      <c r="C147" s="210" t="s">
        <v>1248</v>
      </c>
      <c r="D147" s="210" t="s">
        <v>234</v>
      </c>
      <c r="E147" s="211" t="s">
        <v>2956</v>
      </c>
      <c r="F147" s="212" t="s">
        <v>2957</v>
      </c>
      <c r="G147" s="213" t="s">
        <v>1016</v>
      </c>
      <c r="H147" s="214">
        <v>40</v>
      </c>
      <c r="I147" s="215"/>
      <c r="J147" s="216">
        <f>ROUND(I147*H147,2)</f>
        <v>0</v>
      </c>
      <c r="K147" s="212" t="s">
        <v>238</v>
      </c>
      <c r="L147" s="42"/>
      <c r="M147" s="233" t="s">
        <v>19</v>
      </c>
      <c r="N147" s="234" t="s">
        <v>43</v>
      </c>
      <c r="O147" s="235"/>
      <c r="P147" s="236">
        <f>O147*H147</f>
        <v>0</v>
      </c>
      <c r="Q147" s="236">
        <v>0</v>
      </c>
      <c r="R147" s="236">
        <f>Q147*H147</f>
        <v>0</v>
      </c>
      <c r="S147" s="236">
        <v>0</v>
      </c>
      <c r="T147" s="237">
        <f>S147*H147</f>
        <v>0</v>
      </c>
      <c r="U147" s="36"/>
      <c r="V147" s="36"/>
      <c r="W147" s="36"/>
      <c r="X147" s="36"/>
      <c r="Y147" s="36"/>
      <c r="Z147" s="36"/>
      <c r="AA147" s="36"/>
      <c r="AB147" s="36"/>
      <c r="AC147" s="36"/>
      <c r="AD147" s="36"/>
      <c r="AE147" s="36"/>
      <c r="AR147" s="221" t="s">
        <v>1017</v>
      </c>
      <c r="AT147" s="221" t="s">
        <v>234</v>
      </c>
      <c r="AU147" s="221" t="s">
        <v>79</v>
      </c>
      <c r="AY147" s="15" t="s">
        <v>232</v>
      </c>
      <c r="BE147" s="222">
        <f>IF(N147="základní",J147,0)</f>
        <v>0</v>
      </c>
      <c r="BF147" s="222">
        <f>IF(N147="snížená",J147,0)</f>
        <v>0</v>
      </c>
      <c r="BG147" s="222">
        <f>IF(N147="zákl. přenesená",J147,0)</f>
        <v>0</v>
      </c>
      <c r="BH147" s="222">
        <f>IF(N147="sníž. přenesená",J147,0)</f>
        <v>0</v>
      </c>
      <c r="BI147" s="222">
        <f>IF(N147="nulová",J147,0)</f>
        <v>0</v>
      </c>
      <c r="BJ147" s="15" t="s">
        <v>79</v>
      </c>
      <c r="BK147" s="222">
        <f>ROUND(I147*H147,2)</f>
        <v>0</v>
      </c>
      <c r="BL147" s="15" t="s">
        <v>1017</v>
      </c>
      <c r="BM147" s="221" t="s">
        <v>2958</v>
      </c>
    </row>
    <row r="148" s="2" customFormat="1" ht="6.96" customHeight="1">
      <c r="A148" s="36"/>
      <c r="B148" s="57"/>
      <c r="C148" s="58"/>
      <c r="D148" s="58"/>
      <c r="E148" s="58"/>
      <c r="F148" s="58"/>
      <c r="G148" s="58"/>
      <c r="H148" s="58"/>
      <c r="I148" s="58"/>
      <c r="J148" s="58"/>
      <c r="K148" s="58"/>
      <c r="L148" s="42"/>
      <c r="M148" s="36"/>
      <c r="O148" s="36"/>
      <c r="P148" s="36"/>
      <c r="Q148" s="36"/>
      <c r="R148" s="36"/>
      <c r="S148" s="36"/>
      <c r="T148" s="36"/>
      <c r="U148" s="36"/>
      <c r="V148" s="36"/>
      <c r="W148" s="36"/>
      <c r="X148" s="36"/>
      <c r="Y148" s="36"/>
      <c r="Z148" s="36"/>
      <c r="AA148" s="36"/>
      <c r="AB148" s="36"/>
      <c r="AC148" s="36"/>
      <c r="AD148" s="36"/>
      <c r="AE148" s="36"/>
    </row>
  </sheetData>
  <sheetProtection sheet="1" autoFilter="0" formatColumns="0" formatRows="0" objects="1" scenarios="1" spinCount="100000" saltValue="WW1tw0Qrh9RXfb0uLDbXO7BsW/h+VkSH/qM3lfh2UsLzWH0fW8Kpwcc7S/dwbXbsfOWuj1Lt3Rr7ztTbppzHgw==" hashValue="EBEycJxEDVH3DB9cqk51tCf/snwx/a8cthhDzIc3VnjCPLRcCTAwwl8IWvx66Jz88UK8878LdtYEBrP/NkjoUA==" algorithmName="SHA-512" password="CC35"/>
  <autoFilter ref="C84:K147"/>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193</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2959</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ROUND(J81,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ROUND((SUM(BE81:BE150)),  2)</f>
        <v>0</v>
      </c>
      <c r="G33" s="36"/>
      <c r="H33" s="36"/>
      <c r="I33" s="155">
        <v>0.20999999999999999</v>
      </c>
      <c r="J33" s="154">
        <f>ROUND(((SUM(BE81:BE150))*I33),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ROUND((SUM(BF81:BF150)),  2)</f>
        <v>0</v>
      </c>
      <c r="G34" s="36"/>
      <c r="H34" s="36"/>
      <c r="I34" s="155">
        <v>0.14999999999999999</v>
      </c>
      <c r="J34" s="154">
        <f>ROUND(((SUM(BF81:BF150))*I34),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ROUND((SUM(BG81:BG150)),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ROUND((SUM(BH81:BH150)),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ROUND((SUM(BI81:BI150)),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2020-076-11 - Slaboproud - EPS</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J81</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215</v>
      </c>
      <c r="E60" s="175"/>
      <c r="F60" s="175"/>
      <c r="G60" s="175"/>
      <c r="H60" s="175"/>
      <c r="I60" s="175"/>
      <c r="J60" s="176">
        <f>J82</f>
        <v>0</v>
      </c>
      <c r="K60" s="173"/>
      <c r="L60" s="177"/>
      <c r="S60" s="9"/>
      <c r="T60" s="9"/>
      <c r="U60" s="9"/>
      <c r="V60" s="9"/>
      <c r="W60" s="9"/>
      <c r="X60" s="9"/>
      <c r="Y60" s="9"/>
      <c r="Z60" s="9"/>
      <c r="AA60" s="9"/>
      <c r="AB60" s="9"/>
      <c r="AC60" s="9"/>
      <c r="AD60" s="9"/>
      <c r="AE60" s="9"/>
    </row>
    <row r="61" s="10" customFormat="1" ht="19.92" customHeight="1">
      <c r="A61" s="10"/>
      <c r="B61" s="178"/>
      <c r="C61" s="123"/>
      <c r="D61" s="179" t="s">
        <v>2960</v>
      </c>
      <c r="E61" s="180"/>
      <c r="F61" s="180"/>
      <c r="G61" s="180"/>
      <c r="H61" s="180"/>
      <c r="I61" s="180"/>
      <c r="J61" s="181">
        <f>J83</f>
        <v>0</v>
      </c>
      <c r="K61" s="123"/>
      <c r="L61" s="182"/>
      <c r="S61" s="10"/>
      <c r="T61" s="10"/>
      <c r="U61" s="10"/>
      <c r="V61" s="10"/>
      <c r="W61" s="10"/>
      <c r="X61" s="10"/>
      <c r="Y61" s="10"/>
      <c r="Z61" s="10"/>
      <c r="AA61" s="10"/>
      <c r="AB61" s="10"/>
      <c r="AC61" s="10"/>
      <c r="AD61" s="10"/>
      <c r="AE61" s="10"/>
    </row>
    <row r="62" s="2" customFormat="1" ht="21.84"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6.96" customHeight="1">
      <c r="A63" s="36"/>
      <c r="B63" s="57"/>
      <c r="C63" s="58"/>
      <c r="D63" s="58"/>
      <c r="E63" s="58"/>
      <c r="F63" s="58"/>
      <c r="G63" s="58"/>
      <c r="H63" s="58"/>
      <c r="I63" s="58"/>
      <c r="J63" s="58"/>
      <c r="K63" s="58"/>
      <c r="L63" s="142"/>
      <c r="S63" s="36"/>
      <c r="T63" s="36"/>
      <c r="U63" s="36"/>
      <c r="V63" s="36"/>
      <c r="W63" s="36"/>
      <c r="X63" s="36"/>
      <c r="Y63" s="36"/>
      <c r="Z63" s="36"/>
      <c r="AA63" s="36"/>
      <c r="AB63" s="36"/>
      <c r="AC63" s="36"/>
      <c r="AD63" s="36"/>
      <c r="AE63" s="36"/>
    </row>
    <row r="67" s="2" customFormat="1" ht="6.96" customHeight="1">
      <c r="A67" s="36"/>
      <c r="B67" s="59"/>
      <c r="C67" s="60"/>
      <c r="D67" s="60"/>
      <c r="E67" s="60"/>
      <c r="F67" s="60"/>
      <c r="G67" s="60"/>
      <c r="H67" s="60"/>
      <c r="I67" s="60"/>
      <c r="J67" s="60"/>
      <c r="K67" s="60"/>
      <c r="L67" s="142"/>
      <c r="S67" s="36"/>
      <c r="T67" s="36"/>
      <c r="U67" s="36"/>
      <c r="V67" s="36"/>
      <c r="W67" s="36"/>
      <c r="X67" s="36"/>
      <c r="Y67" s="36"/>
      <c r="Z67" s="36"/>
      <c r="AA67" s="36"/>
      <c r="AB67" s="36"/>
      <c r="AC67" s="36"/>
      <c r="AD67" s="36"/>
      <c r="AE67" s="36"/>
    </row>
    <row r="68" s="2" customFormat="1" ht="24.96" customHeight="1">
      <c r="A68" s="36"/>
      <c r="B68" s="37"/>
      <c r="C68" s="21" t="s">
        <v>217</v>
      </c>
      <c r="D68" s="38"/>
      <c r="E68" s="38"/>
      <c r="F68" s="38"/>
      <c r="G68" s="38"/>
      <c r="H68" s="38"/>
      <c r="I68" s="38"/>
      <c r="J68" s="38"/>
      <c r="K68" s="38"/>
      <c r="L68" s="142"/>
      <c r="S68" s="36"/>
      <c r="T68" s="36"/>
      <c r="U68" s="36"/>
      <c r="V68" s="36"/>
      <c r="W68" s="36"/>
      <c r="X68" s="36"/>
      <c r="Y68" s="36"/>
      <c r="Z68" s="36"/>
      <c r="AA68" s="36"/>
      <c r="AB68" s="36"/>
      <c r="AC68" s="36"/>
      <c r="AD68" s="36"/>
      <c r="AE68" s="36"/>
    </row>
    <row r="69" s="2" customFormat="1" ht="6.96" customHeight="1">
      <c r="A69" s="36"/>
      <c r="B69" s="37"/>
      <c r="C69" s="38"/>
      <c r="D69" s="38"/>
      <c r="E69" s="38"/>
      <c r="F69" s="38"/>
      <c r="G69" s="38"/>
      <c r="H69" s="38"/>
      <c r="I69" s="38"/>
      <c r="J69" s="38"/>
      <c r="K69" s="38"/>
      <c r="L69" s="142"/>
      <c r="S69" s="36"/>
      <c r="T69" s="36"/>
      <c r="U69" s="36"/>
      <c r="V69" s="36"/>
      <c r="W69" s="36"/>
      <c r="X69" s="36"/>
      <c r="Y69" s="36"/>
      <c r="Z69" s="36"/>
      <c r="AA69" s="36"/>
      <c r="AB69" s="36"/>
      <c r="AC69" s="36"/>
      <c r="AD69" s="36"/>
      <c r="AE69" s="36"/>
    </row>
    <row r="70" s="2" customFormat="1" ht="12" customHeight="1">
      <c r="A70" s="36"/>
      <c r="B70" s="37"/>
      <c r="C70" s="30" t="s">
        <v>16</v>
      </c>
      <c r="D70" s="38"/>
      <c r="E70" s="38"/>
      <c r="F70" s="38"/>
      <c r="G70" s="38"/>
      <c r="H70" s="38"/>
      <c r="I70" s="38"/>
      <c r="J70" s="38"/>
      <c r="K70" s="38"/>
      <c r="L70" s="142"/>
      <c r="S70" s="36"/>
      <c r="T70" s="36"/>
      <c r="U70" s="36"/>
      <c r="V70" s="36"/>
      <c r="W70" s="36"/>
      <c r="X70" s="36"/>
      <c r="Y70" s="36"/>
      <c r="Z70" s="36"/>
      <c r="AA70" s="36"/>
      <c r="AB70" s="36"/>
      <c r="AC70" s="36"/>
      <c r="AD70" s="36"/>
      <c r="AE70" s="36"/>
    </row>
    <row r="71" s="2" customFormat="1" ht="16.5" customHeight="1">
      <c r="A71" s="36"/>
      <c r="B71" s="37"/>
      <c r="C71" s="38"/>
      <c r="D71" s="38"/>
      <c r="E71" s="167" t="str">
        <f>E7</f>
        <v>Školní sklad FLD, trafostanice</v>
      </c>
      <c r="F71" s="30"/>
      <c r="G71" s="30"/>
      <c r="H71" s="30"/>
      <c r="I71" s="38"/>
      <c r="J71" s="38"/>
      <c r="K71" s="38"/>
      <c r="L71" s="142"/>
      <c r="S71" s="36"/>
      <c r="T71" s="36"/>
      <c r="U71" s="36"/>
      <c r="V71" s="36"/>
      <c r="W71" s="36"/>
      <c r="X71" s="36"/>
      <c r="Y71" s="36"/>
      <c r="Z71" s="36"/>
      <c r="AA71" s="36"/>
      <c r="AB71" s="36"/>
      <c r="AC71" s="36"/>
      <c r="AD71" s="36"/>
      <c r="AE71" s="36"/>
    </row>
    <row r="72" s="2" customFormat="1" ht="12" customHeight="1">
      <c r="A72" s="36"/>
      <c r="B72" s="37"/>
      <c r="C72" s="30" t="s">
        <v>201</v>
      </c>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16.5" customHeight="1">
      <c r="A73" s="36"/>
      <c r="B73" s="37"/>
      <c r="C73" s="38"/>
      <c r="D73" s="38"/>
      <c r="E73" s="67" t="str">
        <f>E9</f>
        <v>2020-076-11 - Slaboproud - EPS</v>
      </c>
      <c r="F73" s="38"/>
      <c r="G73" s="38"/>
      <c r="H73" s="38"/>
      <c r="I73" s="38"/>
      <c r="J73" s="38"/>
      <c r="K73" s="38"/>
      <c r="L73" s="14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2" customHeight="1">
      <c r="A75" s="36"/>
      <c r="B75" s="37"/>
      <c r="C75" s="30" t="s">
        <v>21</v>
      </c>
      <c r="D75" s="38"/>
      <c r="E75" s="38"/>
      <c r="F75" s="25" t="str">
        <f>F12</f>
        <v>Kamýcká 1176, Praha 6</v>
      </c>
      <c r="G75" s="38"/>
      <c r="H75" s="38"/>
      <c r="I75" s="30" t="s">
        <v>23</v>
      </c>
      <c r="J75" s="70" t="str">
        <f>IF(J12="","",J12)</f>
        <v>16. 10. 2020</v>
      </c>
      <c r="K75" s="38"/>
      <c r="L75" s="14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40.05" customHeight="1">
      <c r="A77" s="36"/>
      <c r="B77" s="37"/>
      <c r="C77" s="30" t="s">
        <v>25</v>
      </c>
      <c r="D77" s="38"/>
      <c r="E77" s="38"/>
      <c r="F77" s="25" t="str">
        <f>E15</f>
        <v>ČZU v Praze, Kamýcká 1176, Praha 6</v>
      </c>
      <c r="G77" s="38"/>
      <c r="H77" s="38"/>
      <c r="I77" s="30" t="s">
        <v>31</v>
      </c>
      <c r="J77" s="34" t="str">
        <f>E21</f>
        <v>Ing. Vladimír Čapka, Gerstnerova 5/658, Praha 7</v>
      </c>
      <c r="K77" s="38"/>
      <c r="L77" s="142"/>
      <c r="S77" s="36"/>
      <c r="T77" s="36"/>
      <c r="U77" s="36"/>
      <c r="V77" s="36"/>
      <c r="W77" s="36"/>
      <c r="X77" s="36"/>
      <c r="Y77" s="36"/>
      <c r="Z77" s="36"/>
      <c r="AA77" s="36"/>
      <c r="AB77" s="36"/>
      <c r="AC77" s="36"/>
      <c r="AD77" s="36"/>
      <c r="AE77" s="36"/>
    </row>
    <row r="78" s="2" customFormat="1" ht="25.65" customHeight="1">
      <c r="A78" s="36"/>
      <c r="B78" s="37"/>
      <c r="C78" s="30" t="s">
        <v>29</v>
      </c>
      <c r="D78" s="38"/>
      <c r="E78" s="38"/>
      <c r="F78" s="25" t="str">
        <f>IF(E18="","",E18)</f>
        <v>Vyplň údaj</v>
      </c>
      <c r="G78" s="38"/>
      <c r="H78" s="38"/>
      <c r="I78" s="30" t="s">
        <v>34</v>
      </c>
      <c r="J78" s="34" t="str">
        <f>E24</f>
        <v>Ing. Dana Mlejnková</v>
      </c>
      <c r="K78" s="38"/>
      <c r="L78" s="142"/>
      <c r="S78" s="36"/>
      <c r="T78" s="36"/>
      <c r="U78" s="36"/>
      <c r="V78" s="36"/>
      <c r="W78" s="36"/>
      <c r="X78" s="36"/>
      <c r="Y78" s="36"/>
      <c r="Z78" s="36"/>
      <c r="AA78" s="36"/>
      <c r="AB78" s="36"/>
      <c r="AC78" s="36"/>
      <c r="AD78" s="36"/>
      <c r="AE78" s="36"/>
    </row>
    <row r="79" s="2" customFormat="1" ht="10.32" customHeight="1">
      <c r="A79" s="36"/>
      <c r="B79" s="37"/>
      <c r="C79" s="38"/>
      <c r="D79" s="38"/>
      <c r="E79" s="38"/>
      <c r="F79" s="38"/>
      <c r="G79" s="38"/>
      <c r="H79" s="38"/>
      <c r="I79" s="38"/>
      <c r="J79" s="38"/>
      <c r="K79" s="38"/>
      <c r="L79" s="142"/>
      <c r="S79" s="36"/>
      <c r="T79" s="36"/>
      <c r="U79" s="36"/>
      <c r="V79" s="36"/>
      <c r="W79" s="36"/>
      <c r="X79" s="36"/>
      <c r="Y79" s="36"/>
      <c r="Z79" s="36"/>
      <c r="AA79" s="36"/>
      <c r="AB79" s="36"/>
      <c r="AC79" s="36"/>
      <c r="AD79" s="36"/>
      <c r="AE79" s="36"/>
    </row>
    <row r="80" s="11" customFormat="1" ht="29.28" customHeight="1">
      <c r="A80" s="183"/>
      <c r="B80" s="184"/>
      <c r="C80" s="185" t="s">
        <v>218</v>
      </c>
      <c r="D80" s="186" t="s">
        <v>57</v>
      </c>
      <c r="E80" s="186" t="s">
        <v>53</v>
      </c>
      <c r="F80" s="186" t="s">
        <v>54</v>
      </c>
      <c r="G80" s="186" t="s">
        <v>219</v>
      </c>
      <c r="H80" s="186" t="s">
        <v>220</v>
      </c>
      <c r="I80" s="186" t="s">
        <v>221</v>
      </c>
      <c r="J80" s="186" t="s">
        <v>208</v>
      </c>
      <c r="K80" s="187" t="s">
        <v>222</v>
      </c>
      <c r="L80" s="188"/>
      <c r="M80" s="90" t="s">
        <v>19</v>
      </c>
      <c r="N80" s="91" t="s">
        <v>42</v>
      </c>
      <c r="O80" s="91" t="s">
        <v>223</v>
      </c>
      <c r="P80" s="91" t="s">
        <v>224</v>
      </c>
      <c r="Q80" s="91" t="s">
        <v>225</v>
      </c>
      <c r="R80" s="91" t="s">
        <v>226</v>
      </c>
      <c r="S80" s="91" t="s">
        <v>227</v>
      </c>
      <c r="T80" s="92" t="s">
        <v>228</v>
      </c>
      <c r="U80" s="183"/>
      <c r="V80" s="183"/>
      <c r="W80" s="183"/>
      <c r="X80" s="183"/>
      <c r="Y80" s="183"/>
      <c r="Z80" s="183"/>
      <c r="AA80" s="183"/>
      <c r="AB80" s="183"/>
      <c r="AC80" s="183"/>
      <c r="AD80" s="183"/>
      <c r="AE80" s="183"/>
    </row>
    <row r="81" s="2" customFormat="1" ht="22.8" customHeight="1">
      <c r="A81" s="36"/>
      <c r="B81" s="37"/>
      <c r="C81" s="97" t="s">
        <v>229</v>
      </c>
      <c r="D81" s="38"/>
      <c r="E81" s="38"/>
      <c r="F81" s="38"/>
      <c r="G81" s="38"/>
      <c r="H81" s="38"/>
      <c r="I81" s="38"/>
      <c r="J81" s="189">
        <f>BK81</f>
        <v>0</v>
      </c>
      <c r="K81" s="38"/>
      <c r="L81" s="42"/>
      <c r="M81" s="93"/>
      <c r="N81" s="190"/>
      <c r="O81" s="94"/>
      <c r="P81" s="191">
        <f>P82</f>
        <v>0</v>
      </c>
      <c r="Q81" s="94"/>
      <c r="R81" s="191">
        <f>R82</f>
        <v>0</v>
      </c>
      <c r="S81" s="94"/>
      <c r="T81" s="192">
        <f>T82</f>
        <v>0</v>
      </c>
      <c r="U81" s="36"/>
      <c r="V81" s="36"/>
      <c r="W81" s="36"/>
      <c r="X81" s="36"/>
      <c r="Y81" s="36"/>
      <c r="Z81" s="36"/>
      <c r="AA81" s="36"/>
      <c r="AB81" s="36"/>
      <c r="AC81" s="36"/>
      <c r="AD81" s="36"/>
      <c r="AE81" s="36"/>
      <c r="AT81" s="15" t="s">
        <v>71</v>
      </c>
      <c r="AU81" s="15" t="s">
        <v>209</v>
      </c>
      <c r="BK81" s="193">
        <f>BK82</f>
        <v>0</v>
      </c>
    </row>
    <row r="82" s="12" customFormat="1" ht="25.92" customHeight="1">
      <c r="A82" s="12"/>
      <c r="B82" s="194"/>
      <c r="C82" s="195"/>
      <c r="D82" s="196" t="s">
        <v>71</v>
      </c>
      <c r="E82" s="197" t="s">
        <v>368</v>
      </c>
      <c r="F82" s="197" t="s">
        <v>369</v>
      </c>
      <c r="G82" s="195"/>
      <c r="H82" s="195"/>
      <c r="I82" s="198"/>
      <c r="J82" s="199">
        <f>BK82</f>
        <v>0</v>
      </c>
      <c r="K82" s="195"/>
      <c r="L82" s="200"/>
      <c r="M82" s="201"/>
      <c r="N82" s="202"/>
      <c r="O82" s="202"/>
      <c r="P82" s="203">
        <f>P83</f>
        <v>0</v>
      </c>
      <c r="Q82" s="202"/>
      <c r="R82" s="203">
        <f>R83</f>
        <v>0</v>
      </c>
      <c r="S82" s="202"/>
      <c r="T82" s="204">
        <f>T83</f>
        <v>0</v>
      </c>
      <c r="U82" s="12"/>
      <c r="V82" s="12"/>
      <c r="W82" s="12"/>
      <c r="X82" s="12"/>
      <c r="Y82" s="12"/>
      <c r="Z82" s="12"/>
      <c r="AA82" s="12"/>
      <c r="AB82" s="12"/>
      <c r="AC82" s="12"/>
      <c r="AD82" s="12"/>
      <c r="AE82" s="12"/>
      <c r="AR82" s="205" t="s">
        <v>81</v>
      </c>
      <c r="AT82" s="206" t="s">
        <v>71</v>
      </c>
      <c r="AU82" s="206" t="s">
        <v>72</v>
      </c>
      <c r="AY82" s="205" t="s">
        <v>232</v>
      </c>
      <c r="BK82" s="207">
        <f>BK83</f>
        <v>0</v>
      </c>
    </row>
    <row r="83" s="12" customFormat="1" ht="22.8" customHeight="1">
      <c r="A83" s="12"/>
      <c r="B83" s="194"/>
      <c r="C83" s="195"/>
      <c r="D83" s="196" t="s">
        <v>71</v>
      </c>
      <c r="E83" s="208" t="s">
        <v>1648</v>
      </c>
      <c r="F83" s="208" t="s">
        <v>2961</v>
      </c>
      <c r="G83" s="195"/>
      <c r="H83" s="195"/>
      <c r="I83" s="198"/>
      <c r="J83" s="209">
        <f>BK83</f>
        <v>0</v>
      </c>
      <c r="K83" s="195"/>
      <c r="L83" s="200"/>
      <c r="M83" s="201"/>
      <c r="N83" s="202"/>
      <c r="O83" s="202"/>
      <c r="P83" s="203">
        <f>SUM(P84:P150)</f>
        <v>0</v>
      </c>
      <c r="Q83" s="202"/>
      <c r="R83" s="203">
        <f>SUM(R84:R150)</f>
        <v>0</v>
      </c>
      <c r="S83" s="202"/>
      <c r="T83" s="204">
        <f>SUM(T84:T150)</f>
        <v>0</v>
      </c>
      <c r="U83" s="12"/>
      <c r="V83" s="12"/>
      <c r="W83" s="12"/>
      <c r="X83" s="12"/>
      <c r="Y83" s="12"/>
      <c r="Z83" s="12"/>
      <c r="AA83" s="12"/>
      <c r="AB83" s="12"/>
      <c r="AC83" s="12"/>
      <c r="AD83" s="12"/>
      <c r="AE83" s="12"/>
      <c r="AR83" s="205" t="s">
        <v>81</v>
      </c>
      <c r="AT83" s="206" t="s">
        <v>71</v>
      </c>
      <c r="AU83" s="206" t="s">
        <v>79</v>
      </c>
      <c r="AY83" s="205" t="s">
        <v>232</v>
      </c>
      <c r="BK83" s="207">
        <f>SUM(BK84:BK150)</f>
        <v>0</v>
      </c>
    </row>
    <row r="84" s="2" customFormat="1" ht="14.4" customHeight="1">
      <c r="A84" s="36"/>
      <c r="B84" s="37"/>
      <c r="C84" s="210" t="s">
        <v>79</v>
      </c>
      <c r="D84" s="210" t="s">
        <v>234</v>
      </c>
      <c r="E84" s="211" t="s">
        <v>2962</v>
      </c>
      <c r="F84" s="212" t="s">
        <v>2501</v>
      </c>
      <c r="G84" s="213" t="s">
        <v>638</v>
      </c>
      <c r="H84" s="214">
        <v>2</v>
      </c>
      <c r="I84" s="215"/>
      <c r="J84" s="216">
        <f>ROUND(I84*H84,2)</f>
        <v>0</v>
      </c>
      <c r="K84" s="212" t="s">
        <v>19</v>
      </c>
      <c r="L84" s="42"/>
      <c r="M84" s="217" t="s">
        <v>19</v>
      </c>
      <c r="N84" s="218" t="s">
        <v>43</v>
      </c>
      <c r="O84" s="82"/>
      <c r="P84" s="219">
        <f>O84*H84</f>
        <v>0</v>
      </c>
      <c r="Q84" s="219">
        <v>0</v>
      </c>
      <c r="R84" s="219">
        <f>Q84*H84</f>
        <v>0</v>
      </c>
      <c r="S84" s="219">
        <v>0</v>
      </c>
      <c r="T84" s="220">
        <f>S84*H84</f>
        <v>0</v>
      </c>
      <c r="U84" s="36"/>
      <c r="V84" s="36"/>
      <c r="W84" s="36"/>
      <c r="X84" s="36"/>
      <c r="Y84" s="36"/>
      <c r="Z84" s="36"/>
      <c r="AA84" s="36"/>
      <c r="AB84" s="36"/>
      <c r="AC84" s="36"/>
      <c r="AD84" s="36"/>
      <c r="AE84" s="36"/>
      <c r="AR84" s="221" t="s">
        <v>297</v>
      </c>
      <c r="AT84" s="221" t="s">
        <v>234</v>
      </c>
      <c r="AU84" s="221" t="s">
        <v>81</v>
      </c>
      <c r="AY84" s="15" t="s">
        <v>232</v>
      </c>
      <c r="BE84" s="222">
        <f>IF(N84="základní",J84,0)</f>
        <v>0</v>
      </c>
      <c r="BF84" s="222">
        <f>IF(N84="snížená",J84,0)</f>
        <v>0</v>
      </c>
      <c r="BG84" s="222">
        <f>IF(N84="zákl. přenesená",J84,0)</f>
        <v>0</v>
      </c>
      <c r="BH84" s="222">
        <f>IF(N84="sníž. přenesená",J84,0)</f>
        <v>0</v>
      </c>
      <c r="BI84" s="222">
        <f>IF(N84="nulová",J84,0)</f>
        <v>0</v>
      </c>
      <c r="BJ84" s="15" t="s">
        <v>79</v>
      </c>
      <c r="BK84" s="222">
        <f>ROUND(I84*H84,2)</f>
        <v>0</v>
      </c>
      <c r="BL84" s="15" t="s">
        <v>297</v>
      </c>
      <c r="BM84" s="221" t="s">
        <v>2963</v>
      </c>
    </row>
    <row r="85" s="2" customFormat="1" ht="14.4" customHeight="1">
      <c r="A85" s="36"/>
      <c r="B85" s="37"/>
      <c r="C85" s="210" t="s">
        <v>81</v>
      </c>
      <c r="D85" s="210" t="s">
        <v>234</v>
      </c>
      <c r="E85" s="211" t="s">
        <v>2964</v>
      </c>
      <c r="F85" s="212" t="s">
        <v>2965</v>
      </c>
      <c r="G85" s="213" t="s">
        <v>638</v>
      </c>
      <c r="H85" s="214">
        <v>2</v>
      </c>
      <c r="I85" s="215"/>
      <c r="J85" s="216">
        <f>ROUND(I85*H85,2)</f>
        <v>0</v>
      </c>
      <c r="K85" s="212" t="s">
        <v>19</v>
      </c>
      <c r="L85" s="42"/>
      <c r="M85" s="217" t="s">
        <v>19</v>
      </c>
      <c r="N85" s="218" t="s">
        <v>43</v>
      </c>
      <c r="O85" s="82"/>
      <c r="P85" s="219">
        <f>O85*H85</f>
        <v>0</v>
      </c>
      <c r="Q85" s="219">
        <v>0</v>
      </c>
      <c r="R85" s="219">
        <f>Q85*H85</f>
        <v>0</v>
      </c>
      <c r="S85" s="219">
        <v>0</v>
      </c>
      <c r="T85" s="220">
        <f>S85*H85</f>
        <v>0</v>
      </c>
      <c r="U85" s="36"/>
      <c r="V85" s="36"/>
      <c r="W85" s="36"/>
      <c r="X85" s="36"/>
      <c r="Y85" s="36"/>
      <c r="Z85" s="36"/>
      <c r="AA85" s="36"/>
      <c r="AB85" s="36"/>
      <c r="AC85" s="36"/>
      <c r="AD85" s="36"/>
      <c r="AE85" s="36"/>
      <c r="AR85" s="221" t="s">
        <v>297</v>
      </c>
      <c r="AT85" s="221" t="s">
        <v>234</v>
      </c>
      <c r="AU85" s="221" t="s">
        <v>81</v>
      </c>
      <c r="AY85" s="15" t="s">
        <v>232</v>
      </c>
      <c r="BE85" s="222">
        <f>IF(N85="základní",J85,0)</f>
        <v>0</v>
      </c>
      <c r="BF85" s="222">
        <f>IF(N85="snížená",J85,0)</f>
        <v>0</v>
      </c>
      <c r="BG85" s="222">
        <f>IF(N85="zákl. přenesená",J85,0)</f>
        <v>0</v>
      </c>
      <c r="BH85" s="222">
        <f>IF(N85="sníž. přenesená",J85,0)</f>
        <v>0</v>
      </c>
      <c r="BI85" s="222">
        <f>IF(N85="nulová",J85,0)</f>
        <v>0</v>
      </c>
      <c r="BJ85" s="15" t="s">
        <v>79</v>
      </c>
      <c r="BK85" s="222">
        <f>ROUND(I85*H85,2)</f>
        <v>0</v>
      </c>
      <c r="BL85" s="15" t="s">
        <v>297</v>
      </c>
      <c r="BM85" s="221" t="s">
        <v>2966</v>
      </c>
    </row>
    <row r="86" s="2" customFormat="1" ht="14.4" customHeight="1">
      <c r="A86" s="36"/>
      <c r="B86" s="37"/>
      <c r="C86" s="210" t="s">
        <v>245</v>
      </c>
      <c r="D86" s="210" t="s">
        <v>234</v>
      </c>
      <c r="E86" s="211" t="s">
        <v>2967</v>
      </c>
      <c r="F86" s="212" t="s">
        <v>2707</v>
      </c>
      <c r="G86" s="213" t="s">
        <v>638</v>
      </c>
      <c r="H86" s="214">
        <v>1</v>
      </c>
      <c r="I86" s="215"/>
      <c r="J86" s="216">
        <f>ROUND(I86*H86,2)</f>
        <v>0</v>
      </c>
      <c r="K86" s="212" t="s">
        <v>19</v>
      </c>
      <c r="L86" s="42"/>
      <c r="M86" s="217" t="s">
        <v>19</v>
      </c>
      <c r="N86" s="218" t="s">
        <v>43</v>
      </c>
      <c r="O86" s="82"/>
      <c r="P86" s="219">
        <f>O86*H86</f>
        <v>0</v>
      </c>
      <c r="Q86" s="219">
        <v>0</v>
      </c>
      <c r="R86" s="219">
        <f>Q86*H86</f>
        <v>0</v>
      </c>
      <c r="S86" s="219">
        <v>0</v>
      </c>
      <c r="T86" s="220">
        <f>S86*H86</f>
        <v>0</v>
      </c>
      <c r="U86" s="36"/>
      <c r="V86" s="36"/>
      <c r="W86" s="36"/>
      <c r="X86" s="36"/>
      <c r="Y86" s="36"/>
      <c r="Z86" s="36"/>
      <c r="AA86" s="36"/>
      <c r="AB86" s="36"/>
      <c r="AC86" s="36"/>
      <c r="AD86" s="36"/>
      <c r="AE86" s="36"/>
      <c r="AR86" s="221" t="s">
        <v>297</v>
      </c>
      <c r="AT86" s="221" t="s">
        <v>234</v>
      </c>
      <c r="AU86" s="221" t="s">
        <v>81</v>
      </c>
      <c r="AY86" s="15" t="s">
        <v>232</v>
      </c>
      <c r="BE86" s="222">
        <f>IF(N86="základní",J86,0)</f>
        <v>0</v>
      </c>
      <c r="BF86" s="222">
        <f>IF(N86="snížená",J86,0)</f>
        <v>0</v>
      </c>
      <c r="BG86" s="222">
        <f>IF(N86="zákl. přenesená",J86,0)</f>
        <v>0</v>
      </c>
      <c r="BH86" s="222">
        <f>IF(N86="sníž. přenesená",J86,0)</f>
        <v>0</v>
      </c>
      <c r="BI86" s="222">
        <f>IF(N86="nulová",J86,0)</f>
        <v>0</v>
      </c>
      <c r="BJ86" s="15" t="s">
        <v>79</v>
      </c>
      <c r="BK86" s="222">
        <f>ROUND(I86*H86,2)</f>
        <v>0</v>
      </c>
      <c r="BL86" s="15" t="s">
        <v>297</v>
      </c>
      <c r="BM86" s="221" t="s">
        <v>2968</v>
      </c>
    </row>
    <row r="87" s="2" customFormat="1" ht="37.8" customHeight="1">
      <c r="A87" s="36"/>
      <c r="B87" s="37"/>
      <c r="C87" s="210" t="s">
        <v>239</v>
      </c>
      <c r="D87" s="210" t="s">
        <v>234</v>
      </c>
      <c r="E87" s="211" t="s">
        <v>2969</v>
      </c>
      <c r="F87" s="212" t="s">
        <v>2970</v>
      </c>
      <c r="G87" s="213" t="s">
        <v>638</v>
      </c>
      <c r="H87" s="214">
        <v>1</v>
      </c>
      <c r="I87" s="215"/>
      <c r="J87" s="216">
        <f>ROUND(I87*H87,2)</f>
        <v>0</v>
      </c>
      <c r="K87" s="212" t="s">
        <v>19</v>
      </c>
      <c r="L87" s="42"/>
      <c r="M87" s="217" t="s">
        <v>19</v>
      </c>
      <c r="N87" s="218" t="s">
        <v>43</v>
      </c>
      <c r="O87" s="82"/>
      <c r="P87" s="219">
        <f>O87*H87</f>
        <v>0</v>
      </c>
      <c r="Q87" s="219">
        <v>0</v>
      </c>
      <c r="R87" s="219">
        <f>Q87*H87</f>
        <v>0</v>
      </c>
      <c r="S87" s="219">
        <v>0</v>
      </c>
      <c r="T87" s="220">
        <f>S87*H87</f>
        <v>0</v>
      </c>
      <c r="U87" s="36"/>
      <c r="V87" s="36"/>
      <c r="W87" s="36"/>
      <c r="X87" s="36"/>
      <c r="Y87" s="36"/>
      <c r="Z87" s="36"/>
      <c r="AA87" s="36"/>
      <c r="AB87" s="36"/>
      <c r="AC87" s="36"/>
      <c r="AD87" s="36"/>
      <c r="AE87" s="36"/>
      <c r="AR87" s="221" t="s">
        <v>297</v>
      </c>
      <c r="AT87" s="221" t="s">
        <v>234</v>
      </c>
      <c r="AU87" s="221" t="s">
        <v>81</v>
      </c>
      <c r="AY87" s="15" t="s">
        <v>232</v>
      </c>
      <c r="BE87" s="222">
        <f>IF(N87="základní",J87,0)</f>
        <v>0</v>
      </c>
      <c r="BF87" s="222">
        <f>IF(N87="snížená",J87,0)</f>
        <v>0</v>
      </c>
      <c r="BG87" s="222">
        <f>IF(N87="zákl. přenesená",J87,0)</f>
        <v>0</v>
      </c>
      <c r="BH87" s="222">
        <f>IF(N87="sníž. přenesená",J87,0)</f>
        <v>0</v>
      </c>
      <c r="BI87" s="222">
        <f>IF(N87="nulová",J87,0)</f>
        <v>0</v>
      </c>
      <c r="BJ87" s="15" t="s">
        <v>79</v>
      </c>
      <c r="BK87" s="222">
        <f>ROUND(I87*H87,2)</f>
        <v>0</v>
      </c>
      <c r="BL87" s="15" t="s">
        <v>297</v>
      </c>
      <c r="BM87" s="221" t="s">
        <v>2971</v>
      </c>
    </row>
    <row r="88" s="2" customFormat="1" ht="14.4" customHeight="1">
      <c r="A88" s="36"/>
      <c r="B88" s="37"/>
      <c r="C88" s="210" t="s">
        <v>252</v>
      </c>
      <c r="D88" s="210" t="s">
        <v>234</v>
      </c>
      <c r="E88" s="211" t="s">
        <v>2972</v>
      </c>
      <c r="F88" s="212" t="s">
        <v>2973</v>
      </c>
      <c r="G88" s="213" t="s">
        <v>638</v>
      </c>
      <c r="H88" s="214">
        <v>1</v>
      </c>
      <c r="I88" s="215"/>
      <c r="J88" s="216">
        <f>ROUND(I88*H88,2)</f>
        <v>0</v>
      </c>
      <c r="K88" s="212" t="s">
        <v>19</v>
      </c>
      <c r="L88" s="42"/>
      <c r="M88" s="217" t="s">
        <v>19</v>
      </c>
      <c r="N88" s="218" t="s">
        <v>43</v>
      </c>
      <c r="O88" s="82"/>
      <c r="P88" s="219">
        <f>O88*H88</f>
        <v>0</v>
      </c>
      <c r="Q88" s="219">
        <v>0</v>
      </c>
      <c r="R88" s="219">
        <f>Q88*H88</f>
        <v>0</v>
      </c>
      <c r="S88" s="219">
        <v>0</v>
      </c>
      <c r="T88" s="220">
        <f>S88*H88</f>
        <v>0</v>
      </c>
      <c r="U88" s="36"/>
      <c r="V88" s="36"/>
      <c r="W88" s="36"/>
      <c r="X88" s="36"/>
      <c r="Y88" s="36"/>
      <c r="Z88" s="36"/>
      <c r="AA88" s="36"/>
      <c r="AB88" s="36"/>
      <c r="AC88" s="36"/>
      <c r="AD88" s="36"/>
      <c r="AE88" s="36"/>
      <c r="AR88" s="221" t="s">
        <v>297</v>
      </c>
      <c r="AT88" s="221" t="s">
        <v>234</v>
      </c>
      <c r="AU88" s="221" t="s">
        <v>81</v>
      </c>
      <c r="AY88" s="15" t="s">
        <v>232</v>
      </c>
      <c r="BE88" s="222">
        <f>IF(N88="základní",J88,0)</f>
        <v>0</v>
      </c>
      <c r="BF88" s="222">
        <f>IF(N88="snížená",J88,0)</f>
        <v>0</v>
      </c>
      <c r="BG88" s="222">
        <f>IF(N88="zákl. přenesená",J88,0)</f>
        <v>0</v>
      </c>
      <c r="BH88" s="222">
        <f>IF(N88="sníž. přenesená",J88,0)</f>
        <v>0</v>
      </c>
      <c r="BI88" s="222">
        <f>IF(N88="nulová",J88,0)</f>
        <v>0</v>
      </c>
      <c r="BJ88" s="15" t="s">
        <v>79</v>
      </c>
      <c r="BK88" s="222">
        <f>ROUND(I88*H88,2)</f>
        <v>0</v>
      </c>
      <c r="BL88" s="15" t="s">
        <v>297</v>
      </c>
      <c r="BM88" s="221" t="s">
        <v>2974</v>
      </c>
    </row>
    <row r="89" s="2" customFormat="1" ht="14.4" customHeight="1">
      <c r="A89" s="36"/>
      <c r="B89" s="37"/>
      <c r="C89" s="210" t="s">
        <v>256</v>
      </c>
      <c r="D89" s="210" t="s">
        <v>234</v>
      </c>
      <c r="E89" s="211" t="s">
        <v>2975</v>
      </c>
      <c r="F89" s="212" t="s">
        <v>2976</v>
      </c>
      <c r="G89" s="213" t="s">
        <v>638</v>
      </c>
      <c r="H89" s="214">
        <v>1</v>
      </c>
      <c r="I89" s="215"/>
      <c r="J89" s="216">
        <f>ROUND(I89*H89,2)</f>
        <v>0</v>
      </c>
      <c r="K89" s="212" t="s">
        <v>19</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297</v>
      </c>
      <c r="AT89" s="221" t="s">
        <v>234</v>
      </c>
      <c r="AU89" s="221" t="s">
        <v>81</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297</v>
      </c>
      <c r="BM89" s="221" t="s">
        <v>2977</v>
      </c>
    </row>
    <row r="90" s="2" customFormat="1" ht="14.4" customHeight="1">
      <c r="A90" s="36"/>
      <c r="B90" s="37"/>
      <c r="C90" s="210" t="s">
        <v>260</v>
      </c>
      <c r="D90" s="210" t="s">
        <v>234</v>
      </c>
      <c r="E90" s="211" t="s">
        <v>2978</v>
      </c>
      <c r="F90" s="212" t="s">
        <v>2979</v>
      </c>
      <c r="G90" s="213" t="s">
        <v>638</v>
      </c>
      <c r="H90" s="214">
        <v>2</v>
      </c>
      <c r="I90" s="215"/>
      <c r="J90" s="216">
        <f>ROUND(I90*H90,2)</f>
        <v>0</v>
      </c>
      <c r="K90" s="212" t="s">
        <v>19</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297</v>
      </c>
      <c r="AT90" s="221" t="s">
        <v>234</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297</v>
      </c>
      <c r="BM90" s="221" t="s">
        <v>2980</v>
      </c>
    </row>
    <row r="91" s="2" customFormat="1" ht="24.15" customHeight="1">
      <c r="A91" s="36"/>
      <c r="B91" s="37"/>
      <c r="C91" s="210" t="s">
        <v>264</v>
      </c>
      <c r="D91" s="210" t="s">
        <v>234</v>
      </c>
      <c r="E91" s="211" t="s">
        <v>2981</v>
      </c>
      <c r="F91" s="212" t="s">
        <v>2982</v>
      </c>
      <c r="G91" s="213" t="s">
        <v>638</v>
      </c>
      <c r="H91" s="214">
        <v>2</v>
      </c>
      <c r="I91" s="215"/>
      <c r="J91" s="216">
        <f>ROUND(I91*H91,2)</f>
        <v>0</v>
      </c>
      <c r="K91" s="212" t="s">
        <v>19</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297</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297</v>
      </c>
      <c r="BM91" s="221" t="s">
        <v>2983</v>
      </c>
    </row>
    <row r="92" s="2" customFormat="1" ht="14.4" customHeight="1">
      <c r="A92" s="36"/>
      <c r="B92" s="37"/>
      <c r="C92" s="210" t="s">
        <v>268</v>
      </c>
      <c r="D92" s="210" t="s">
        <v>234</v>
      </c>
      <c r="E92" s="211" t="s">
        <v>2492</v>
      </c>
      <c r="F92" s="212" t="s">
        <v>2493</v>
      </c>
      <c r="G92" s="213" t="s">
        <v>638</v>
      </c>
      <c r="H92" s="214">
        <v>5</v>
      </c>
      <c r="I92" s="215"/>
      <c r="J92" s="216">
        <f>ROUND(I92*H92,2)</f>
        <v>0</v>
      </c>
      <c r="K92" s="212" t="s">
        <v>19</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297</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297</v>
      </c>
      <c r="BM92" s="221" t="s">
        <v>2984</v>
      </c>
    </row>
    <row r="93" s="2" customFormat="1" ht="14.4" customHeight="1">
      <c r="A93" s="36"/>
      <c r="B93" s="37"/>
      <c r="C93" s="210" t="s">
        <v>272</v>
      </c>
      <c r="D93" s="210" t="s">
        <v>234</v>
      </c>
      <c r="E93" s="211" t="s">
        <v>2985</v>
      </c>
      <c r="F93" s="212" t="s">
        <v>2497</v>
      </c>
      <c r="G93" s="213" t="s">
        <v>638</v>
      </c>
      <c r="H93" s="214">
        <v>1</v>
      </c>
      <c r="I93" s="215"/>
      <c r="J93" s="216">
        <f>ROUND(I93*H93,2)</f>
        <v>0</v>
      </c>
      <c r="K93" s="212" t="s">
        <v>19</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297</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297</v>
      </c>
      <c r="BM93" s="221" t="s">
        <v>2986</v>
      </c>
    </row>
    <row r="94" s="2" customFormat="1" ht="24.15" customHeight="1">
      <c r="A94" s="36"/>
      <c r="B94" s="37"/>
      <c r="C94" s="210" t="s">
        <v>276</v>
      </c>
      <c r="D94" s="210" t="s">
        <v>234</v>
      </c>
      <c r="E94" s="211" t="s">
        <v>2987</v>
      </c>
      <c r="F94" s="212" t="s">
        <v>2988</v>
      </c>
      <c r="G94" s="213" t="s">
        <v>638</v>
      </c>
      <c r="H94" s="214">
        <v>4</v>
      </c>
      <c r="I94" s="215"/>
      <c r="J94" s="216">
        <f>ROUND(I94*H94,2)</f>
        <v>0</v>
      </c>
      <c r="K94" s="212" t="s">
        <v>19</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297</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297</v>
      </c>
      <c r="BM94" s="221" t="s">
        <v>2989</v>
      </c>
    </row>
    <row r="95" s="2" customFormat="1" ht="14.4" customHeight="1">
      <c r="A95" s="36"/>
      <c r="B95" s="37"/>
      <c r="C95" s="210" t="s">
        <v>280</v>
      </c>
      <c r="D95" s="210" t="s">
        <v>234</v>
      </c>
      <c r="E95" s="211" t="s">
        <v>2990</v>
      </c>
      <c r="F95" s="212" t="s">
        <v>2991</v>
      </c>
      <c r="G95" s="213" t="s">
        <v>638</v>
      </c>
      <c r="H95" s="214">
        <v>4</v>
      </c>
      <c r="I95" s="215"/>
      <c r="J95" s="216">
        <f>ROUND(I95*H95,2)</f>
        <v>0</v>
      </c>
      <c r="K95" s="212" t="s">
        <v>19</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297</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297</v>
      </c>
      <c r="BM95" s="221" t="s">
        <v>2992</v>
      </c>
    </row>
    <row r="96" s="2" customFormat="1" ht="14.4" customHeight="1">
      <c r="A96" s="36"/>
      <c r="B96" s="37"/>
      <c r="C96" s="210" t="s">
        <v>284</v>
      </c>
      <c r="D96" s="210" t="s">
        <v>234</v>
      </c>
      <c r="E96" s="211" t="s">
        <v>2993</v>
      </c>
      <c r="F96" s="212" t="s">
        <v>2994</v>
      </c>
      <c r="G96" s="213" t="s">
        <v>638</v>
      </c>
      <c r="H96" s="214">
        <v>3</v>
      </c>
      <c r="I96" s="215"/>
      <c r="J96" s="216">
        <f>ROUND(I96*H96,2)</f>
        <v>0</v>
      </c>
      <c r="K96" s="212" t="s">
        <v>19</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297</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297</v>
      </c>
      <c r="BM96" s="221" t="s">
        <v>2995</v>
      </c>
    </row>
    <row r="97" s="2" customFormat="1" ht="49.05" customHeight="1">
      <c r="A97" s="36"/>
      <c r="B97" s="37"/>
      <c r="C97" s="210" t="s">
        <v>289</v>
      </c>
      <c r="D97" s="210" t="s">
        <v>234</v>
      </c>
      <c r="E97" s="211" t="s">
        <v>2996</v>
      </c>
      <c r="F97" s="212" t="s">
        <v>2997</v>
      </c>
      <c r="G97" s="213" t="s">
        <v>638</v>
      </c>
      <c r="H97" s="214">
        <v>3</v>
      </c>
      <c r="I97" s="215"/>
      <c r="J97" s="216">
        <f>ROUND(I97*H97,2)</f>
        <v>0</v>
      </c>
      <c r="K97" s="212" t="s">
        <v>19</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297</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297</v>
      </c>
      <c r="BM97" s="221" t="s">
        <v>2998</v>
      </c>
    </row>
    <row r="98" s="2" customFormat="1" ht="14.4" customHeight="1">
      <c r="A98" s="36"/>
      <c r="B98" s="37"/>
      <c r="C98" s="210" t="s">
        <v>8</v>
      </c>
      <c r="D98" s="210" t="s">
        <v>234</v>
      </c>
      <c r="E98" s="211" t="s">
        <v>2999</v>
      </c>
      <c r="F98" s="212" t="s">
        <v>3000</v>
      </c>
      <c r="G98" s="213" t="s">
        <v>638</v>
      </c>
      <c r="H98" s="214">
        <v>14</v>
      </c>
      <c r="I98" s="215"/>
      <c r="J98" s="216">
        <f>ROUND(I98*H98,2)</f>
        <v>0</v>
      </c>
      <c r="K98" s="212" t="s">
        <v>19</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297</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297</v>
      </c>
      <c r="BM98" s="221" t="s">
        <v>3001</v>
      </c>
    </row>
    <row r="99" s="2" customFormat="1" ht="62.7" customHeight="1">
      <c r="A99" s="36"/>
      <c r="B99" s="37"/>
      <c r="C99" s="210" t="s">
        <v>297</v>
      </c>
      <c r="D99" s="210" t="s">
        <v>234</v>
      </c>
      <c r="E99" s="211" t="s">
        <v>3002</v>
      </c>
      <c r="F99" s="212" t="s">
        <v>3003</v>
      </c>
      <c r="G99" s="213" t="s">
        <v>638</v>
      </c>
      <c r="H99" s="214">
        <v>14</v>
      </c>
      <c r="I99" s="215"/>
      <c r="J99" s="216">
        <f>ROUND(I99*H99,2)</f>
        <v>0</v>
      </c>
      <c r="K99" s="212" t="s">
        <v>19</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297</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297</v>
      </c>
      <c r="BM99" s="221" t="s">
        <v>3004</v>
      </c>
    </row>
    <row r="100" s="2" customFormat="1" ht="14.4" customHeight="1">
      <c r="A100" s="36"/>
      <c r="B100" s="37"/>
      <c r="C100" s="210" t="s">
        <v>301</v>
      </c>
      <c r="D100" s="210" t="s">
        <v>234</v>
      </c>
      <c r="E100" s="211" t="s">
        <v>3005</v>
      </c>
      <c r="F100" s="212" t="s">
        <v>3006</v>
      </c>
      <c r="G100" s="213" t="s">
        <v>638</v>
      </c>
      <c r="H100" s="214">
        <v>14</v>
      </c>
      <c r="I100" s="215"/>
      <c r="J100" s="216">
        <f>ROUND(I100*H100,2)</f>
        <v>0</v>
      </c>
      <c r="K100" s="212" t="s">
        <v>19</v>
      </c>
      <c r="L100" s="42"/>
      <c r="M100" s="217" t="s">
        <v>19</v>
      </c>
      <c r="N100" s="218" t="s">
        <v>43</v>
      </c>
      <c r="O100" s="82"/>
      <c r="P100" s="219">
        <f>O100*H100</f>
        <v>0</v>
      </c>
      <c r="Q100" s="219">
        <v>0</v>
      </c>
      <c r="R100" s="219">
        <f>Q100*H100</f>
        <v>0</v>
      </c>
      <c r="S100" s="219">
        <v>0</v>
      </c>
      <c r="T100" s="220">
        <f>S100*H100</f>
        <v>0</v>
      </c>
      <c r="U100" s="36"/>
      <c r="V100" s="36"/>
      <c r="W100" s="36"/>
      <c r="X100" s="36"/>
      <c r="Y100" s="36"/>
      <c r="Z100" s="36"/>
      <c r="AA100" s="36"/>
      <c r="AB100" s="36"/>
      <c r="AC100" s="36"/>
      <c r="AD100" s="36"/>
      <c r="AE100" s="36"/>
      <c r="AR100" s="221" t="s">
        <v>297</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297</v>
      </c>
      <c r="BM100" s="221" t="s">
        <v>3007</v>
      </c>
    </row>
    <row r="101" s="2" customFormat="1" ht="14.4" customHeight="1">
      <c r="A101" s="36"/>
      <c r="B101" s="37"/>
      <c r="C101" s="210" t="s">
        <v>306</v>
      </c>
      <c r="D101" s="210" t="s">
        <v>234</v>
      </c>
      <c r="E101" s="211" t="s">
        <v>3008</v>
      </c>
      <c r="F101" s="212" t="s">
        <v>3009</v>
      </c>
      <c r="G101" s="213" t="s">
        <v>638</v>
      </c>
      <c r="H101" s="214">
        <v>14</v>
      </c>
      <c r="I101" s="215"/>
      <c r="J101" s="216">
        <f>ROUND(I101*H101,2)</f>
        <v>0</v>
      </c>
      <c r="K101" s="212" t="s">
        <v>19</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297</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297</v>
      </c>
      <c r="BM101" s="221" t="s">
        <v>3010</v>
      </c>
    </row>
    <row r="102" s="2" customFormat="1" ht="14.4" customHeight="1">
      <c r="A102" s="36"/>
      <c r="B102" s="37"/>
      <c r="C102" s="210" t="s">
        <v>310</v>
      </c>
      <c r="D102" s="210" t="s">
        <v>234</v>
      </c>
      <c r="E102" s="211" t="s">
        <v>3011</v>
      </c>
      <c r="F102" s="212" t="s">
        <v>3012</v>
      </c>
      <c r="G102" s="213" t="s">
        <v>638</v>
      </c>
      <c r="H102" s="214">
        <v>2</v>
      </c>
      <c r="I102" s="215"/>
      <c r="J102" s="216">
        <f>ROUND(I102*H102,2)</f>
        <v>0</v>
      </c>
      <c r="K102" s="212" t="s">
        <v>19</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3013</v>
      </c>
    </row>
    <row r="103" s="2" customFormat="1" ht="14.4" customHeight="1">
      <c r="A103" s="36"/>
      <c r="B103" s="37"/>
      <c r="C103" s="210" t="s">
        <v>314</v>
      </c>
      <c r="D103" s="210" t="s">
        <v>234</v>
      </c>
      <c r="E103" s="211" t="s">
        <v>3014</v>
      </c>
      <c r="F103" s="212" t="s">
        <v>3015</v>
      </c>
      <c r="G103" s="213" t="s">
        <v>638</v>
      </c>
      <c r="H103" s="214">
        <v>1</v>
      </c>
      <c r="I103" s="215"/>
      <c r="J103" s="216">
        <f>ROUND(I103*H103,2)</f>
        <v>0</v>
      </c>
      <c r="K103" s="212" t="s">
        <v>19</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297</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3016</v>
      </c>
    </row>
    <row r="104" s="2" customFormat="1" ht="24.15" customHeight="1">
      <c r="A104" s="36"/>
      <c r="B104" s="37"/>
      <c r="C104" s="210" t="s">
        <v>7</v>
      </c>
      <c r="D104" s="210" t="s">
        <v>234</v>
      </c>
      <c r="E104" s="211" t="s">
        <v>3017</v>
      </c>
      <c r="F104" s="212" t="s">
        <v>3018</v>
      </c>
      <c r="G104" s="213" t="s">
        <v>638</v>
      </c>
      <c r="H104" s="214">
        <v>1</v>
      </c>
      <c r="I104" s="215"/>
      <c r="J104" s="216">
        <f>ROUND(I104*H104,2)</f>
        <v>0</v>
      </c>
      <c r="K104" s="212" t="s">
        <v>19</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3019</v>
      </c>
    </row>
    <row r="105" s="2" customFormat="1" ht="14.4" customHeight="1">
      <c r="A105" s="36"/>
      <c r="B105" s="37"/>
      <c r="C105" s="210" t="s">
        <v>321</v>
      </c>
      <c r="D105" s="210" t="s">
        <v>234</v>
      </c>
      <c r="E105" s="211" t="s">
        <v>3020</v>
      </c>
      <c r="F105" s="212" t="s">
        <v>3021</v>
      </c>
      <c r="G105" s="213" t="s">
        <v>542</v>
      </c>
      <c r="H105" s="214">
        <v>120</v>
      </c>
      <c r="I105" s="215"/>
      <c r="J105" s="216">
        <f>ROUND(I105*H105,2)</f>
        <v>0</v>
      </c>
      <c r="K105" s="212" t="s">
        <v>19</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297</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3022</v>
      </c>
    </row>
    <row r="106" s="2" customFormat="1" ht="14.4" customHeight="1">
      <c r="A106" s="36"/>
      <c r="B106" s="37"/>
      <c r="C106" s="210" t="s">
        <v>325</v>
      </c>
      <c r="D106" s="210" t="s">
        <v>234</v>
      </c>
      <c r="E106" s="211" t="s">
        <v>3023</v>
      </c>
      <c r="F106" s="212" t="s">
        <v>3024</v>
      </c>
      <c r="G106" s="213" t="s">
        <v>542</v>
      </c>
      <c r="H106" s="214">
        <v>30</v>
      </c>
      <c r="I106" s="215"/>
      <c r="J106" s="216">
        <f>ROUND(I106*H106,2)</f>
        <v>0</v>
      </c>
      <c r="K106" s="212" t="s">
        <v>19</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3025</v>
      </c>
    </row>
    <row r="107" s="2" customFormat="1" ht="14.4" customHeight="1">
      <c r="A107" s="36"/>
      <c r="B107" s="37"/>
      <c r="C107" s="210" t="s">
        <v>329</v>
      </c>
      <c r="D107" s="210" t="s">
        <v>234</v>
      </c>
      <c r="E107" s="211" t="s">
        <v>3026</v>
      </c>
      <c r="F107" s="212" t="s">
        <v>3027</v>
      </c>
      <c r="G107" s="213" t="s">
        <v>638</v>
      </c>
      <c r="H107" s="214">
        <v>6</v>
      </c>
      <c r="I107" s="215"/>
      <c r="J107" s="216">
        <f>ROUND(I107*H107,2)</f>
        <v>0</v>
      </c>
      <c r="K107" s="212" t="s">
        <v>19</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297</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3028</v>
      </c>
    </row>
    <row r="108" s="2" customFormat="1" ht="14.4" customHeight="1">
      <c r="A108" s="36"/>
      <c r="B108" s="37"/>
      <c r="C108" s="210" t="s">
        <v>333</v>
      </c>
      <c r="D108" s="210" t="s">
        <v>234</v>
      </c>
      <c r="E108" s="211" t="s">
        <v>3029</v>
      </c>
      <c r="F108" s="212" t="s">
        <v>3030</v>
      </c>
      <c r="G108" s="213" t="s">
        <v>638</v>
      </c>
      <c r="H108" s="214">
        <v>4</v>
      </c>
      <c r="I108" s="215"/>
      <c r="J108" s="216">
        <f>ROUND(I108*H108,2)</f>
        <v>0</v>
      </c>
      <c r="K108" s="212" t="s">
        <v>19</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297</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3031</v>
      </c>
    </row>
    <row r="109" s="2" customFormat="1" ht="14.4" customHeight="1">
      <c r="A109" s="36"/>
      <c r="B109" s="37"/>
      <c r="C109" s="210" t="s">
        <v>337</v>
      </c>
      <c r="D109" s="210" t="s">
        <v>234</v>
      </c>
      <c r="E109" s="211" t="s">
        <v>3032</v>
      </c>
      <c r="F109" s="212" t="s">
        <v>3033</v>
      </c>
      <c r="G109" s="213" t="s">
        <v>638</v>
      </c>
      <c r="H109" s="214">
        <v>2</v>
      </c>
      <c r="I109" s="215"/>
      <c r="J109" s="216">
        <f>ROUND(I109*H109,2)</f>
        <v>0</v>
      </c>
      <c r="K109" s="212" t="s">
        <v>19</v>
      </c>
      <c r="L109" s="42"/>
      <c r="M109" s="217" t="s">
        <v>19</v>
      </c>
      <c r="N109" s="218" t="s">
        <v>43</v>
      </c>
      <c r="O109" s="82"/>
      <c r="P109" s="219">
        <f>O109*H109</f>
        <v>0</v>
      </c>
      <c r="Q109" s="219">
        <v>0</v>
      </c>
      <c r="R109" s="219">
        <f>Q109*H109</f>
        <v>0</v>
      </c>
      <c r="S109" s="219">
        <v>0</v>
      </c>
      <c r="T109" s="220">
        <f>S109*H109</f>
        <v>0</v>
      </c>
      <c r="U109" s="36"/>
      <c r="V109" s="36"/>
      <c r="W109" s="36"/>
      <c r="X109" s="36"/>
      <c r="Y109" s="36"/>
      <c r="Z109" s="36"/>
      <c r="AA109" s="36"/>
      <c r="AB109" s="36"/>
      <c r="AC109" s="36"/>
      <c r="AD109" s="36"/>
      <c r="AE109" s="36"/>
      <c r="AR109" s="221" t="s">
        <v>297</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3034</v>
      </c>
    </row>
    <row r="110" s="2" customFormat="1" ht="14.4" customHeight="1">
      <c r="A110" s="36"/>
      <c r="B110" s="37"/>
      <c r="C110" s="210" t="s">
        <v>341</v>
      </c>
      <c r="D110" s="210" t="s">
        <v>234</v>
      </c>
      <c r="E110" s="211" t="s">
        <v>3035</v>
      </c>
      <c r="F110" s="212" t="s">
        <v>3036</v>
      </c>
      <c r="G110" s="213" t="s">
        <v>638</v>
      </c>
      <c r="H110" s="214">
        <v>7</v>
      </c>
      <c r="I110" s="215"/>
      <c r="J110" s="216">
        <f>ROUND(I110*H110,2)</f>
        <v>0</v>
      </c>
      <c r="K110" s="212" t="s">
        <v>19</v>
      </c>
      <c r="L110" s="42"/>
      <c r="M110" s="217" t="s">
        <v>19</v>
      </c>
      <c r="N110" s="218"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297</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3037</v>
      </c>
    </row>
    <row r="111" s="2" customFormat="1" ht="14.4" customHeight="1">
      <c r="A111" s="36"/>
      <c r="B111" s="37"/>
      <c r="C111" s="210" t="s">
        <v>345</v>
      </c>
      <c r="D111" s="210" t="s">
        <v>234</v>
      </c>
      <c r="E111" s="211" t="s">
        <v>3038</v>
      </c>
      <c r="F111" s="212" t="s">
        <v>3039</v>
      </c>
      <c r="G111" s="213" t="s">
        <v>638</v>
      </c>
      <c r="H111" s="214">
        <v>7</v>
      </c>
      <c r="I111" s="215"/>
      <c r="J111" s="216">
        <f>ROUND(I111*H111,2)</f>
        <v>0</v>
      </c>
      <c r="K111" s="212" t="s">
        <v>19</v>
      </c>
      <c r="L111" s="42"/>
      <c r="M111" s="217" t="s">
        <v>19</v>
      </c>
      <c r="N111" s="218" t="s">
        <v>43</v>
      </c>
      <c r="O111" s="82"/>
      <c r="P111" s="219">
        <f>O111*H111</f>
        <v>0</v>
      </c>
      <c r="Q111" s="219">
        <v>0</v>
      </c>
      <c r="R111" s="219">
        <f>Q111*H111</f>
        <v>0</v>
      </c>
      <c r="S111" s="219">
        <v>0</v>
      </c>
      <c r="T111" s="220">
        <f>S111*H111</f>
        <v>0</v>
      </c>
      <c r="U111" s="36"/>
      <c r="V111" s="36"/>
      <c r="W111" s="36"/>
      <c r="X111" s="36"/>
      <c r="Y111" s="36"/>
      <c r="Z111" s="36"/>
      <c r="AA111" s="36"/>
      <c r="AB111" s="36"/>
      <c r="AC111" s="36"/>
      <c r="AD111" s="36"/>
      <c r="AE111" s="36"/>
      <c r="AR111" s="221" t="s">
        <v>297</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297</v>
      </c>
      <c r="BM111" s="221" t="s">
        <v>3040</v>
      </c>
    </row>
    <row r="112" s="2" customFormat="1" ht="14.4" customHeight="1">
      <c r="A112" s="36"/>
      <c r="B112" s="37"/>
      <c r="C112" s="210" t="s">
        <v>350</v>
      </c>
      <c r="D112" s="210" t="s">
        <v>234</v>
      </c>
      <c r="E112" s="211" t="s">
        <v>3041</v>
      </c>
      <c r="F112" s="212" t="s">
        <v>3042</v>
      </c>
      <c r="G112" s="213" t="s">
        <v>638</v>
      </c>
      <c r="H112" s="214">
        <v>1</v>
      </c>
      <c r="I112" s="215"/>
      <c r="J112" s="216">
        <f>ROUND(I112*H112,2)</f>
        <v>0</v>
      </c>
      <c r="K112" s="212" t="s">
        <v>19</v>
      </c>
      <c r="L112" s="42"/>
      <c r="M112" s="217" t="s">
        <v>19</v>
      </c>
      <c r="N112" s="218" t="s">
        <v>43</v>
      </c>
      <c r="O112" s="82"/>
      <c r="P112" s="219">
        <f>O112*H112</f>
        <v>0</v>
      </c>
      <c r="Q112" s="219">
        <v>0</v>
      </c>
      <c r="R112" s="219">
        <f>Q112*H112</f>
        <v>0</v>
      </c>
      <c r="S112" s="219">
        <v>0</v>
      </c>
      <c r="T112" s="220">
        <f>S112*H112</f>
        <v>0</v>
      </c>
      <c r="U112" s="36"/>
      <c r="V112" s="36"/>
      <c r="W112" s="36"/>
      <c r="X112" s="36"/>
      <c r="Y112" s="36"/>
      <c r="Z112" s="36"/>
      <c r="AA112" s="36"/>
      <c r="AB112" s="36"/>
      <c r="AC112" s="36"/>
      <c r="AD112" s="36"/>
      <c r="AE112" s="36"/>
      <c r="AR112" s="221" t="s">
        <v>297</v>
      </c>
      <c r="AT112" s="221" t="s">
        <v>234</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297</v>
      </c>
      <c r="BM112" s="221" t="s">
        <v>3043</v>
      </c>
    </row>
    <row r="113" s="2" customFormat="1" ht="14.4" customHeight="1">
      <c r="A113" s="36"/>
      <c r="B113" s="37"/>
      <c r="C113" s="210" t="s">
        <v>354</v>
      </c>
      <c r="D113" s="210" t="s">
        <v>234</v>
      </c>
      <c r="E113" s="211" t="s">
        <v>3044</v>
      </c>
      <c r="F113" s="212" t="s">
        <v>3045</v>
      </c>
      <c r="G113" s="213" t="s">
        <v>638</v>
      </c>
      <c r="H113" s="214">
        <v>1</v>
      </c>
      <c r="I113" s="215"/>
      <c r="J113" s="216">
        <f>ROUND(I113*H113,2)</f>
        <v>0</v>
      </c>
      <c r="K113" s="212" t="s">
        <v>19</v>
      </c>
      <c r="L113" s="42"/>
      <c r="M113" s="217" t="s">
        <v>19</v>
      </c>
      <c r="N113" s="218"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297</v>
      </c>
      <c r="AT113" s="221" t="s">
        <v>234</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297</v>
      </c>
      <c r="BM113" s="221" t="s">
        <v>3046</v>
      </c>
    </row>
    <row r="114" s="2" customFormat="1" ht="14.4" customHeight="1">
      <c r="A114" s="36"/>
      <c r="B114" s="37"/>
      <c r="C114" s="210" t="s">
        <v>358</v>
      </c>
      <c r="D114" s="210" t="s">
        <v>234</v>
      </c>
      <c r="E114" s="211" t="s">
        <v>3047</v>
      </c>
      <c r="F114" s="212" t="s">
        <v>3048</v>
      </c>
      <c r="G114" s="213" t="s">
        <v>638</v>
      </c>
      <c r="H114" s="214">
        <v>2</v>
      </c>
      <c r="I114" s="215"/>
      <c r="J114" s="216">
        <f>ROUND(I114*H114,2)</f>
        <v>0</v>
      </c>
      <c r="K114" s="212" t="s">
        <v>19</v>
      </c>
      <c r="L114" s="42"/>
      <c r="M114" s="217" t="s">
        <v>19</v>
      </c>
      <c r="N114" s="218"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297</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297</v>
      </c>
      <c r="BM114" s="221" t="s">
        <v>3049</v>
      </c>
    </row>
    <row r="115" s="2" customFormat="1" ht="14.4" customHeight="1">
      <c r="A115" s="36"/>
      <c r="B115" s="37"/>
      <c r="C115" s="210" t="s">
        <v>364</v>
      </c>
      <c r="D115" s="210" t="s">
        <v>234</v>
      </c>
      <c r="E115" s="211" t="s">
        <v>3050</v>
      </c>
      <c r="F115" s="212" t="s">
        <v>3051</v>
      </c>
      <c r="G115" s="213" t="s">
        <v>638</v>
      </c>
      <c r="H115" s="214">
        <v>1</v>
      </c>
      <c r="I115" s="215"/>
      <c r="J115" s="216">
        <f>ROUND(I115*H115,2)</f>
        <v>0</v>
      </c>
      <c r="K115" s="212" t="s">
        <v>19</v>
      </c>
      <c r="L115" s="42"/>
      <c r="M115" s="217" t="s">
        <v>19</v>
      </c>
      <c r="N115" s="218"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297</v>
      </c>
      <c r="AT115" s="221" t="s">
        <v>234</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297</v>
      </c>
      <c r="BM115" s="221" t="s">
        <v>3052</v>
      </c>
    </row>
    <row r="116" s="2" customFormat="1" ht="24.15" customHeight="1">
      <c r="A116" s="36"/>
      <c r="B116" s="37"/>
      <c r="C116" s="210" t="s">
        <v>372</v>
      </c>
      <c r="D116" s="210" t="s">
        <v>234</v>
      </c>
      <c r="E116" s="211" t="s">
        <v>3053</v>
      </c>
      <c r="F116" s="212" t="s">
        <v>3054</v>
      </c>
      <c r="G116" s="213" t="s">
        <v>638</v>
      </c>
      <c r="H116" s="214">
        <v>1</v>
      </c>
      <c r="I116" s="215"/>
      <c r="J116" s="216">
        <f>ROUND(I116*H116,2)</f>
        <v>0</v>
      </c>
      <c r="K116" s="212" t="s">
        <v>19</v>
      </c>
      <c r="L116" s="42"/>
      <c r="M116" s="217" t="s">
        <v>19</v>
      </c>
      <c r="N116" s="218" t="s">
        <v>43</v>
      </c>
      <c r="O116" s="82"/>
      <c r="P116" s="219">
        <f>O116*H116</f>
        <v>0</v>
      </c>
      <c r="Q116" s="219">
        <v>0</v>
      </c>
      <c r="R116" s="219">
        <f>Q116*H116</f>
        <v>0</v>
      </c>
      <c r="S116" s="219">
        <v>0</v>
      </c>
      <c r="T116" s="220">
        <f>S116*H116</f>
        <v>0</v>
      </c>
      <c r="U116" s="36"/>
      <c r="V116" s="36"/>
      <c r="W116" s="36"/>
      <c r="X116" s="36"/>
      <c r="Y116" s="36"/>
      <c r="Z116" s="36"/>
      <c r="AA116" s="36"/>
      <c r="AB116" s="36"/>
      <c r="AC116" s="36"/>
      <c r="AD116" s="36"/>
      <c r="AE116" s="36"/>
      <c r="AR116" s="221" t="s">
        <v>297</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297</v>
      </c>
      <c r="BM116" s="221" t="s">
        <v>3055</v>
      </c>
    </row>
    <row r="117" s="2" customFormat="1" ht="14.4" customHeight="1">
      <c r="A117" s="36"/>
      <c r="B117" s="37"/>
      <c r="C117" s="210" t="s">
        <v>376</v>
      </c>
      <c r="D117" s="210" t="s">
        <v>234</v>
      </c>
      <c r="E117" s="211" t="s">
        <v>3056</v>
      </c>
      <c r="F117" s="212" t="s">
        <v>3057</v>
      </c>
      <c r="G117" s="213" t="s">
        <v>638</v>
      </c>
      <c r="H117" s="214">
        <v>1</v>
      </c>
      <c r="I117" s="215"/>
      <c r="J117" s="216">
        <f>ROUND(I117*H117,2)</f>
        <v>0</v>
      </c>
      <c r="K117" s="212" t="s">
        <v>19</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297</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297</v>
      </c>
      <c r="BM117" s="221" t="s">
        <v>3058</v>
      </c>
    </row>
    <row r="118" s="2" customFormat="1" ht="14.4" customHeight="1">
      <c r="A118" s="36"/>
      <c r="B118" s="37"/>
      <c r="C118" s="210" t="s">
        <v>380</v>
      </c>
      <c r="D118" s="210" t="s">
        <v>234</v>
      </c>
      <c r="E118" s="211" t="s">
        <v>3059</v>
      </c>
      <c r="F118" s="212" t="s">
        <v>3060</v>
      </c>
      <c r="G118" s="213" t="s">
        <v>638</v>
      </c>
      <c r="H118" s="214">
        <v>1</v>
      </c>
      <c r="I118" s="215"/>
      <c r="J118" s="216">
        <f>ROUND(I118*H118,2)</f>
        <v>0</v>
      </c>
      <c r="K118" s="212" t="s">
        <v>19</v>
      </c>
      <c r="L118" s="42"/>
      <c r="M118" s="217" t="s">
        <v>19</v>
      </c>
      <c r="N118" s="218"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297</v>
      </c>
      <c r="AT118" s="221" t="s">
        <v>234</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297</v>
      </c>
      <c r="BM118" s="221" t="s">
        <v>3061</v>
      </c>
    </row>
    <row r="119" s="2" customFormat="1" ht="14.4" customHeight="1">
      <c r="A119" s="36"/>
      <c r="B119" s="37"/>
      <c r="C119" s="210" t="s">
        <v>384</v>
      </c>
      <c r="D119" s="210" t="s">
        <v>234</v>
      </c>
      <c r="E119" s="211" t="s">
        <v>3062</v>
      </c>
      <c r="F119" s="212" t="s">
        <v>3063</v>
      </c>
      <c r="G119" s="213" t="s">
        <v>638</v>
      </c>
      <c r="H119" s="214">
        <v>2</v>
      </c>
      <c r="I119" s="215"/>
      <c r="J119" s="216">
        <f>ROUND(I119*H119,2)</f>
        <v>0</v>
      </c>
      <c r="K119" s="212" t="s">
        <v>19</v>
      </c>
      <c r="L119" s="42"/>
      <c r="M119" s="217" t="s">
        <v>19</v>
      </c>
      <c r="N119" s="218" t="s">
        <v>43</v>
      </c>
      <c r="O119" s="82"/>
      <c r="P119" s="219">
        <f>O119*H119</f>
        <v>0</v>
      </c>
      <c r="Q119" s="219">
        <v>0</v>
      </c>
      <c r="R119" s="219">
        <f>Q119*H119</f>
        <v>0</v>
      </c>
      <c r="S119" s="219">
        <v>0</v>
      </c>
      <c r="T119" s="220">
        <f>S119*H119</f>
        <v>0</v>
      </c>
      <c r="U119" s="36"/>
      <c r="V119" s="36"/>
      <c r="W119" s="36"/>
      <c r="X119" s="36"/>
      <c r="Y119" s="36"/>
      <c r="Z119" s="36"/>
      <c r="AA119" s="36"/>
      <c r="AB119" s="36"/>
      <c r="AC119" s="36"/>
      <c r="AD119" s="36"/>
      <c r="AE119" s="36"/>
      <c r="AR119" s="221" t="s">
        <v>297</v>
      </c>
      <c r="AT119" s="221" t="s">
        <v>234</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297</v>
      </c>
      <c r="BM119" s="221" t="s">
        <v>3064</v>
      </c>
    </row>
    <row r="120" s="2" customFormat="1" ht="14.4" customHeight="1">
      <c r="A120" s="36"/>
      <c r="B120" s="37"/>
      <c r="C120" s="210" t="s">
        <v>387</v>
      </c>
      <c r="D120" s="210" t="s">
        <v>234</v>
      </c>
      <c r="E120" s="211" t="s">
        <v>3065</v>
      </c>
      <c r="F120" s="212" t="s">
        <v>3066</v>
      </c>
      <c r="G120" s="213" t="s">
        <v>638</v>
      </c>
      <c r="H120" s="214">
        <v>3</v>
      </c>
      <c r="I120" s="215"/>
      <c r="J120" s="216">
        <f>ROUND(I120*H120,2)</f>
        <v>0</v>
      </c>
      <c r="K120" s="212" t="s">
        <v>19</v>
      </c>
      <c r="L120" s="42"/>
      <c r="M120" s="217" t="s">
        <v>19</v>
      </c>
      <c r="N120" s="218" t="s">
        <v>43</v>
      </c>
      <c r="O120" s="82"/>
      <c r="P120" s="219">
        <f>O120*H120</f>
        <v>0</v>
      </c>
      <c r="Q120" s="219">
        <v>0</v>
      </c>
      <c r="R120" s="219">
        <f>Q120*H120</f>
        <v>0</v>
      </c>
      <c r="S120" s="219">
        <v>0</v>
      </c>
      <c r="T120" s="220">
        <f>S120*H120</f>
        <v>0</v>
      </c>
      <c r="U120" s="36"/>
      <c r="V120" s="36"/>
      <c r="W120" s="36"/>
      <c r="X120" s="36"/>
      <c r="Y120" s="36"/>
      <c r="Z120" s="36"/>
      <c r="AA120" s="36"/>
      <c r="AB120" s="36"/>
      <c r="AC120" s="36"/>
      <c r="AD120" s="36"/>
      <c r="AE120" s="36"/>
      <c r="AR120" s="221" t="s">
        <v>297</v>
      </c>
      <c r="AT120" s="221" t="s">
        <v>234</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297</v>
      </c>
      <c r="BM120" s="221" t="s">
        <v>3067</v>
      </c>
    </row>
    <row r="121" s="2" customFormat="1" ht="14.4" customHeight="1">
      <c r="A121" s="36"/>
      <c r="B121" s="37"/>
      <c r="C121" s="210" t="s">
        <v>391</v>
      </c>
      <c r="D121" s="210" t="s">
        <v>234</v>
      </c>
      <c r="E121" s="211" t="s">
        <v>3068</v>
      </c>
      <c r="F121" s="212" t="s">
        <v>3069</v>
      </c>
      <c r="G121" s="213" t="s">
        <v>638</v>
      </c>
      <c r="H121" s="214">
        <v>1</v>
      </c>
      <c r="I121" s="215"/>
      <c r="J121" s="216">
        <f>ROUND(I121*H121,2)</f>
        <v>0</v>
      </c>
      <c r="K121" s="212" t="s">
        <v>19</v>
      </c>
      <c r="L121" s="42"/>
      <c r="M121" s="217" t="s">
        <v>19</v>
      </c>
      <c r="N121" s="218" t="s">
        <v>43</v>
      </c>
      <c r="O121" s="82"/>
      <c r="P121" s="219">
        <f>O121*H121</f>
        <v>0</v>
      </c>
      <c r="Q121" s="219">
        <v>0</v>
      </c>
      <c r="R121" s="219">
        <f>Q121*H121</f>
        <v>0</v>
      </c>
      <c r="S121" s="219">
        <v>0</v>
      </c>
      <c r="T121" s="220">
        <f>S121*H121</f>
        <v>0</v>
      </c>
      <c r="U121" s="36"/>
      <c r="V121" s="36"/>
      <c r="W121" s="36"/>
      <c r="X121" s="36"/>
      <c r="Y121" s="36"/>
      <c r="Z121" s="36"/>
      <c r="AA121" s="36"/>
      <c r="AB121" s="36"/>
      <c r="AC121" s="36"/>
      <c r="AD121" s="36"/>
      <c r="AE121" s="36"/>
      <c r="AR121" s="221" t="s">
        <v>297</v>
      </c>
      <c r="AT121" s="221" t="s">
        <v>234</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297</v>
      </c>
      <c r="BM121" s="221" t="s">
        <v>3070</v>
      </c>
    </row>
    <row r="122" s="2" customFormat="1" ht="14.4" customHeight="1">
      <c r="A122" s="36"/>
      <c r="B122" s="37"/>
      <c r="C122" s="210" t="s">
        <v>395</v>
      </c>
      <c r="D122" s="210" t="s">
        <v>234</v>
      </c>
      <c r="E122" s="211" t="s">
        <v>3071</v>
      </c>
      <c r="F122" s="212" t="s">
        <v>3072</v>
      </c>
      <c r="G122" s="213" t="s">
        <v>638</v>
      </c>
      <c r="H122" s="214">
        <v>1</v>
      </c>
      <c r="I122" s="215"/>
      <c r="J122" s="216">
        <f>ROUND(I122*H122,2)</f>
        <v>0</v>
      </c>
      <c r="K122" s="212" t="s">
        <v>19</v>
      </c>
      <c r="L122" s="42"/>
      <c r="M122" s="217" t="s">
        <v>19</v>
      </c>
      <c r="N122" s="218" t="s">
        <v>43</v>
      </c>
      <c r="O122" s="82"/>
      <c r="P122" s="219">
        <f>O122*H122</f>
        <v>0</v>
      </c>
      <c r="Q122" s="219">
        <v>0</v>
      </c>
      <c r="R122" s="219">
        <f>Q122*H122</f>
        <v>0</v>
      </c>
      <c r="S122" s="219">
        <v>0</v>
      </c>
      <c r="T122" s="220">
        <f>S122*H122</f>
        <v>0</v>
      </c>
      <c r="U122" s="36"/>
      <c r="V122" s="36"/>
      <c r="W122" s="36"/>
      <c r="X122" s="36"/>
      <c r="Y122" s="36"/>
      <c r="Z122" s="36"/>
      <c r="AA122" s="36"/>
      <c r="AB122" s="36"/>
      <c r="AC122" s="36"/>
      <c r="AD122" s="36"/>
      <c r="AE122" s="36"/>
      <c r="AR122" s="221" t="s">
        <v>297</v>
      </c>
      <c r="AT122" s="221" t="s">
        <v>234</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297</v>
      </c>
      <c r="BM122" s="221" t="s">
        <v>3073</v>
      </c>
    </row>
    <row r="123" s="2" customFormat="1" ht="14.4" customHeight="1">
      <c r="A123" s="36"/>
      <c r="B123" s="37"/>
      <c r="C123" s="210" t="s">
        <v>399</v>
      </c>
      <c r="D123" s="210" t="s">
        <v>234</v>
      </c>
      <c r="E123" s="211" t="s">
        <v>2426</v>
      </c>
      <c r="F123" s="212" t="s">
        <v>2427</v>
      </c>
      <c r="G123" s="213" t="s">
        <v>542</v>
      </c>
      <c r="H123" s="214">
        <v>910</v>
      </c>
      <c r="I123" s="215"/>
      <c r="J123" s="216">
        <f>ROUND(I123*H123,2)</f>
        <v>0</v>
      </c>
      <c r="K123" s="212" t="s">
        <v>19</v>
      </c>
      <c r="L123" s="42"/>
      <c r="M123" s="217" t="s">
        <v>19</v>
      </c>
      <c r="N123" s="218" t="s">
        <v>43</v>
      </c>
      <c r="O123" s="82"/>
      <c r="P123" s="219">
        <f>O123*H123</f>
        <v>0</v>
      </c>
      <c r="Q123" s="219">
        <v>0</v>
      </c>
      <c r="R123" s="219">
        <f>Q123*H123</f>
        <v>0</v>
      </c>
      <c r="S123" s="219">
        <v>0</v>
      </c>
      <c r="T123" s="220">
        <f>S123*H123</f>
        <v>0</v>
      </c>
      <c r="U123" s="36"/>
      <c r="V123" s="36"/>
      <c r="W123" s="36"/>
      <c r="X123" s="36"/>
      <c r="Y123" s="36"/>
      <c r="Z123" s="36"/>
      <c r="AA123" s="36"/>
      <c r="AB123" s="36"/>
      <c r="AC123" s="36"/>
      <c r="AD123" s="36"/>
      <c r="AE123" s="36"/>
      <c r="AR123" s="221" t="s">
        <v>297</v>
      </c>
      <c r="AT123" s="221" t="s">
        <v>234</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297</v>
      </c>
      <c r="BM123" s="221" t="s">
        <v>3074</v>
      </c>
    </row>
    <row r="124" s="2" customFormat="1" ht="24.15" customHeight="1">
      <c r="A124" s="36"/>
      <c r="B124" s="37"/>
      <c r="C124" s="210" t="s">
        <v>401</v>
      </c>
      <c r="D124" s="210" t="s">
        <v>234</v>
      </c>
      <c r="E124" s="211" t="s">
        <v>3075</v>
      </c>
      <c r="F124" s="212" t="s">
        <v>3076</v>
      </c>
      <c r="G124" s="213" t="s">
        <v>542</v>
      </c>
      <c r="H124" s="214">
        <v>140</v>
      </c>
      <c r="I124" s="215"/>
      <c r="J124" s="216">
        <f>ROUND(I124*H124,2)</f>
        <v>0</v>
      </c>
      <c r="K124" s="212" t="s">
        <v>19</v>
      </c>
      <c r="L124" s="42"/>
      <c r="M124" s="217" t="s">
        <v>19</v>
      </c>
      <c r="N124" s="218" t="s">
        <v>43</v>
      </c>
      <c r="O124" s="82"/>
      <c r="P124" s="219">
        <f>O124*H124</f>
        <v>0</v>
      </c>
      <c r="Q124" s="219">
        <v>0</v>
      </c>
      <c r="R124" s="219">
        <f>Q124*H124</f>
        <v>0</v>
      </c>
      <c r="S124" s="219">
        <v>0</v>
      </c>
      <c r="T124" s="220">
        <f>S124*H124</f>
        <v>0</v>
      </c>
      <c r="U124" s="36"/>
      <c r="V124" s="36"/>
      <c r="W124" s="36"/>
      <c r="X124" s="36"/>
      <c r="Y124" s="36"/>
      <c r="Z124" s="36"/>
      <c r="AA124" s="36"/>
      <c r="AB124" s="36"/>
      <c r="AC124" s="36"/>
      <c r="AD124" s="36"/>
      <c r="AE124" s="36"/>
      <c r="AR124" s="221" t="s">
        <v>297</v>
      </c>
      <c r="AT124" s="221" t="s">
        <v>234</v>
      </c>
      <c r="AU124" s="221" t="s">
        <v>81</v>
      </c>
      <c r="AY124" s="15" t="s">
        <v>232</v>
      </c>
      <c r="BE124" s="222">
        <f>IF(N124="základní",J124,0)</f>
        <v>0</v>
      </c>
      <c r="BF124" s="222">
        <f>IF(N124="snížená",J124,0)</f>
        <v>0</v>
      </c>
      <c r="BG124" s="222">
        <f>IF(N124="zákl. přenesená",J124,0)</f>
        <v>0</v>
      </c>
      <c r="BH124" s="222">
        <f>IF(N124="sníž. přenesená",J124,0)</f>
        <v>0</v>
      </c>
      <c r="BI124" s="222">
        <f>IF(N124="nulová",J124,0)</f>
        <v>0</v>
      </c>
      <c r="BJ124" s="15" t="s">
        <v>79</v>
      </c>
      <c r="BK124" s="222">
        <f>ROUND(I124*H124,2)</f>
        <v>0</v>
      </c>
      <c r="BL124" s="15" t="s">
        <v>297</v>
      </c>
      <c r="BM124" s="221" t="s">
        <v>3077</v>
      </c>
    </row>
    <row r="125" s="2" customFormat="1" ht="24.15" customHeight="1">
      <c r="A125" s="36"/>
      <c r="B125" s="37"/>
      <c r="C125" s="210" t="s">
        <v>405</v>
      </c>
      <c r="D125" s="210" t="s">
        <v>234</v>
      </c>
      <c r="E125" s="211" t="s">
        <v>3078</v>
      </c>
      <c r="F125" s="212" t="s">
        <v>3079</v>
      </c>
      <c r="G125" s="213" t="s">
        <v>542</v>
      </c>
      <c r="H125" s="214">
        <v>350</v>
      </c>
      <c r="I125" s="215"/>
      <c r="J125" s="216">
        <f>ROUND(I125*H125,2)</f>
        <v>0</v>
      </c>
      <c r="K125" s="212" t="s">
        <v>19</v>
      </c>
      <c r="L125" s="42"/>
      <c r="M125" s="217" t="s">
        <v>19</v>
      </c>
      <c r="N125" s="218" t="s">
        <v>43</v>
      </c>
      <c r="O125" s="82"/>
      <c r="P125" s="219">
        <f>O125*H125</f>
        <v>0</v>
      </c>
      <c r="Q125" s="219">
        <v>0</v>
      </c>
      <c r="R125" s="219">
        <f>Q125*H125</f>
        <v>0</v>
      </c>
      <c r="S125" s="219">
        <v>0</v>
      </c>
      <c r="T125" s="220">
        <f>S125*H125</f>
        <v>0</v>
      </c>
      <c r="U125" s="36"/>
      <c r="V125" s="36"/>
      <c r="W125" s="36"/>
      <c r="X125" s="36"/>
      <c r="Y125" s="36"/>
      <c r="Z125" s="36"/>
      <c r="AA125" s="36"/>
      <c r="AB125" s="36"/>
      <c r="AC125" s="36"/>
      <c r="AD125" s="36"/>
      <c r="AE125" s="36"/>
      <c r="AR125" s="221" t="s">
        <v>297</v>
      </c>
      <c r="AT125" s="221" t="s">
        <v>234</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297</v>
      </c>
      <c r="BM125" s="221" t="s">
        <v>3080</v>
      </c>
    </row>
    <row r="126" s="2" customFormat="1" ht="24.15" customHeight="1">
      <c r="A126" s="36"/>
      <c r="B126" s="37"/>
      <c r="C126" s="210" t="s">
        <v>409</v>
      </c>
      <c r="D126" s="210" t="s">
        <v>234</v>
      </c>
      <c r="E126" s="211" t="s">
        <v>3081</v>
      </c>
      <c r="F126" s="212" t="s">
        <v>3082</v>
      </c>
      <c r="G126" s="213" t="s">
        <v>542</v>
      </c>
      <c r="H126" s="214">
        <v>70</v>
      </c>
      <c r="I126" s="215"/>
      <c r="J126" s="216">
        <f>ROUND(I126*H126,2)</f>
        <v>0</v>
      </c>
      <c r="K126" s="212" t="s">
        <v>19</v>
      </c>
      <c r="L126" s="42"/>
      <c r="M126" s="217" t="s">
        <v>19</v>
      </c>
      <c r="N126" s="218" t="s">
        <v>43</v>
      </c>
      <c r="O126" s="82"/>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297</v>
      </c>
      <c r="AT126" s="221" t="s">
        <v>234</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297</v>
      </c>
      <c r="BM126" s="221" t="s">
        <v>3083</v>
      </c>
    </row>
    <row r="127" s="2" customFormat="1" ht="24.15" customHeight="1">
      <c r="A127" s="36"/>
      <c r="B127" s="37"/>
      <c r="C127" s="210" t="s">
        <v>414</v>
      </c>
      <c r="D127" s="210" t="s">
        <v>234</v>
      </c>
      <c r="E127" s="211" t="s">
        <v>3084</v>
      </c>
      <c r="F127" s="212" t="s">
        <v>3085</v>
      </c>
      <c r="G127" s="213" t="s">
        <v>542</v>
      </c>
      <c r="H127" s="214">
        <v>350</v>
      </c>
      <c r="I127" s="215"/>
      <c r="J127" s="216">
        <f>ROUND(I127*H127,2)</f>
        <v>0</v>
      </c>
      <c r="K127" s="212" t="s">
        <v>19</v>
      </c>
      <c r="L127" s="42"/>
      <c r="M127" s="217" t="s">
        <v>19</v>
      </c>
      <c r="N127" s="218" t="s">
        <v>43</v>
      </c>
      <c r="O127" s="82"/>
      <c r="P127" s="219">
        <f>O127*H127</f>
        <v>0</v>
      </c>
      <c r="Q127" s="219">
        <v>0</v>
      </c>
      <c r="R127" s="219">
        <f>Q127*H127</f>
        <v>0</v>
      </c>
      <c r="S127" s="219">
        <v>0</v>
      </c>
      <c r="T127" s="220">
        <f>S127*H127</f>
        <v>0</v>
      </c>
      <c r="U127" s="36"/>
      <c r="V127" s="36"/>
      <c r="W127" s="36"/>
      <c r="X127" s="36"/>
      <c r="Y127" s="36"/>
      <c r="Z127" s="36"/>
      <c r="AA127" s="36"/>
      <c r="AB127" s="36"/>
      <c r="AC127" s="36"/>
      <c r="AD127" s="36"/>
      <c r="AE127" s="36"/>
      <c r="AR127" s="221" t="s">
        <v>297</v>
      </c>
      <c r="AT127" s="221" t="s">
        <v>234</v>
      </c>
      <c r="AU127" s="221" t="s">
        <v>81</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297</v>
      </c>
      <c r="BM127" s="221" t="s">
        <v>3086</v>
      </c>
    </row>
    <row r="128" s="2" customFormat="1" ht="14.4" customHeight="1">
      <c r="A128" s="36"/>
      <c r="B128" s="37"/>
      <c r="C128" s="210" t="s">
        <v>418</v>
      </c>
      <c r="D128" s="210" t="s">
        <v>234</v>
      </c>
      <c r="E128" s="211" t="s">
        <v>3087</v>
      </c>
      <c r="F128" s="212" t="s">
        <v>1523</v>
      </c>
      <c r="G128" s="213" t="s">
        <v>542</v>
      </c>
      <c r="H128" s="214">
        <v>100</v>
      </c>
      <c r="I128" s="215"/>
      <c r="J128" s="216">
        <f>ROUND(I128*H128,2)</f>
        <v>0</v>
      </c>
      <c r="K128" s="212" t="s">
        <v>19</v>
      </c>
      <c r="L128" s="42"/>
      <c r="M128" s="217" t="s">
        <v>19</v>
      </c>
      <c r="N128" s="218" t="s">
        <v>43</v>
      </c>
      <c r="O128" s="82"/>
      <c r="P128" s="219">
        <f>O128*H128</f>
        <v>0</v>
      </c>
      <c r="Q128" s="219">
        <v>0</v>
      </c>
      <c r="R128" s="219">
        <f>Q128*H128</f>
        <v>0</v>
      </c>
      <c r="S128" s="219">
        <v>0</v>
      </c>
      <c r="T128" s="220">
        <f>S128*H128</f>
        <v>0</v>
      </c>
      <c r="U128" s="36"/>
      <c r="V128" s="36"/>
      <c r="W128" s="36"/>
      <c r="X128" s="36"/>
      <c r="Y128" s="36"/>
      <c r="Z128" s="36"/>
      <c r="AA128" s="36"/>
      <c r="AB128" s="36"/>
      <c r="AC128" s="36"/>
      <c r="AD128" s="36"/>
      <c r="AE128" s="36"/>
      <c r="AR128" s="221" t="s">
        <v>297</v>
      </c>
      <c r="AT128" s="221" t="s">
        <v>234</v>
      </c>
      <c r="AU128" s="221" t="s">
        <v>81</v>
      </c>
      <c r="AY128" s="15" t="s">
        <v>232</v>
      </c>
      <c r="BE128" s="222">
        <f>IF(N128="základní",J128,0)</f>
        <v>0</v>
      </c>
      <c r="BF128" s="222">
        <f>IF(N128="snížená",J128,0)</f>
        <v>0</v>
      </c>
      <c r="BG128" s="222">
        <f>IF(N128="zákl. přenesená",J128,0)</f>
        <v>0</v>
      </c>
      <c r="BH128" s="222">
        <f>IF(N128="sníž. přenesená",J128,0)</f>
        <v>0</v>
      </c>
      <c r="BI128" s="222">
        <f>IF(N128="nulová",J128,0)</f>
        <v>0</v>
      </c>
      <c r="BJ128" s="15" t="s">
        <v>79</v>
      </c>
      <c r="BK128" s="222">
        <f>ROUND(I128*H128,2)</f>
        <v>0</v>
      </c>
      <c r="BL128" s="15" t="s">
        <v>297</v>
      </c>
      <c r="BM128" s="221" t="s">
        <v>3088</v>
      </c>
    </row>
    <row r="129" s="2" customFormat="1" ht="14.4" customHeight="1">
      <c r="A129" s="36"/>
      <c r="B129" s="37"/>
      <c r="C129" s="210" t="s">
        <v>1208</v>
      </c>
      <c r="D129" s="210" t="s">
        <v>234</v>
      </c>
      <c r="E129" s="211" t="s">
        <v>3089</v>
      </c>
      <c r="F129" s="212" t="s">
        <v>1526</v>
      </c>
      <c r="G129" s="213" t="s">
        <v>542</v>
      </c>
      <c r="H129" s="214">
        <v>100</v>
      </c>
      <c r="I129" s="215"/>
      <c r="J129" s="216">
        <f>ROUND(I129*H129,2)</f>
        <v>0</v>
      </c>
      <c r="K129" s="212" t="s">
        <v>19</v>
      </c>
      <c r="L129" s="42"/>
      <c r="M129" s="217" t="s">
        <v>19</v>
      </c>
      <c r="N129" s="218"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297</v>
      </c>
      <c r="AT129" s="221" t="s">
        <v>234</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297</v>
      </c>
      <c r="BM129" s="221" t="s">
        <v>3090</v>
      </c>
    </row>
    <row r="130" s="2" customFormat="1" ht="14.4" customHeight="1">
      <c r="A130" s="36"/>
      <c r="B130" s="37"/>
      <c r="C130" s="210" t="s">
        <v>1212</v>
      </c>
      <c r="D130" s="210" t="s">
        <v>234</v>
      </c>
      <c r="E130" s="211" t="s">
        <v>3091</v>
      </c>
      <c r="F130" s="212" t="s">
        <v>1529</v>
      </c>
      <c r="G130" s="213" t="s">
        <v>638</v>
      </c>
      <c r="H130" s="214">
        <v>4</v>
      </c>
      <c r="I130" s="215"/>
      <c r="J130" s="216">
        <f>ROUND(I130*H130,2)</f>
        <v>0</v>
      </c>
      <c r="K130" s="212" t="s">
        <v>19</v>
      </c>
      <c r="L130" s="42"/>
      <c r="M130" s="217" t="s">
        <v>19</v>
      </c>
      <c r="N130" s="218" t="s">
        <v>43</v>
      </c>
      <c r="O130" s="82"/>
      <c r="P130" s="219">
        <f>O130*H130</f>
        <v>0</v>
      </c>
      <c r="Q130" s="219">
        <v>0</v>
      </c>
      <c r="R130" s="219">
        <f>Q130*H130</f>
        <v>0</v>
      </c>
      <c r="S130" s="219">
        <v>0</v>
      </c>
      <c r="T130" s="220">
        <f>S130*H130</f>
        <v>0</v>
      </c>
      <c r="U130" s="36"/>
      <c r="V130" s="36"/>
      <c r="W130" s="36"/>
      <c r="X130" s="36"/>
      <c r="Y130" s="36"/>
      <c r="Z130" s="36"/>
      <c r="AA130" s="36"/>
      <c r="AB130" s="36"/>
      <c r="AC130" s="36"/>
      <c r="AD130" s="36"/>
      <c r="AE130" s="36"/>
      <c r="AR130" s="221" t="s">
        <v>297</v>
      </c>
      <c r="AT130" s="221" t="s">
        <v>234</v>
      </c>
      <c r="AU130" s="221" t="s">
        <v>81</v>
      </c>
      <c r="AY130" s="15" t="s">
        <v>232</v>
      </c>
      <c r="BE130" s="222">
        <f>IF(N130="základní",J130,0)</f>
        <v>0</v>
      </c>
      <c r="BF130" s="222">
        <f>IF(N130="snížená",J130,0)</f>
        <v>0</v>
      </c>
      <c r="BG130" s="222">
        <f>IF(N130="zákl. přenesená",J130,0)</f>
        <v>0</v>
      </c>
      <c r="BH130" s="222">
        <f>IF(N130="sníž. přenesená",J130,0)</f>
        <v>0</v>
      </c>
      <c r="BI130" s="222">
        <f>IF(N130="nulová",J130,0)</f>
        <v>0</v>
      </c>
      <c r="BJ130" s="15" t="s">
        <v>79</v>
      </c>
      <c r="BK130" s="222">
        <f>ROUND(I130*H130,2)</f>
        <v>0</v>
      </c>
      <c r="BL130" s="15" t="s">
        <v>297</v>
      </c>
      <c r="BM130" s="221" t="s">
        <v>3092</v>
      </c>
    </row>
    <row r="131" s="2" customFormat="1" ht="14.4" customHeight="1">
      <c r="A131" s="36"/>
      <c r="B131" s="37"/>
      <c r="C131" s="210" t="s">
        <v>1216</v>
      </c>
      <c r="D131" s="210" t="s">
        <v>234</v>
      </c>
      <c r="E131" s="211" t="s">
        <v>3093</v>
      </c>
      <c r="F131" s="212" t="s">
        <v>1532</v>
      </c>
      <c r="G131" s="213" t="s">
        <v>638</v>
      </c>
      <c r="H131" s="214">
        <v>8</v>
      </c>
      <c r="I131" s="215"/>
      <c r="J131" s="216">
        <f>ROUND(I131*H131,2)</f>
        <v>0</v>
      </c>
      <c r="K131" s="212" t="s">
        <v>19</v>
      </c>
      <c r="L131" s="42"/>
      <c r="M131" s="217" t="s">
        <v>19</v>
      </c>
      <c r="N131" s="218" t="s">
        <v>43</v>
      </c>
      <c r="O131" s="82"/>
      <c r="P131" s="219">
        <f>O131*H131</f>
        <v>0</v>
      </c>
      <c r="Q131" s="219">
        <v>0</v>
      </c>
      <c r="R131" s="219">
        <f>Q131*H131</f>
        <v>0</v>
      </c>
      <c r="S131" s="219">
        <v>0</v>
      </c>
      <c r="T131" s="220">
        <f>S131*H131</f>
        <v>0</v>
      </c>
      <c r="U131" s="36"/>
      <c r="V131" s="36"/>
      <c r="W131" s="36"/>
      <c r="X131" s="36"/>
      <c r="Y131" s="36"/>
      <c r="Z131" s="36"/>
      <c r="AA131" s="36"/>
      <c r="AB131" s="36"/>
      <c r="AC131" s="36"/>
      <c r="AD131" s="36"/>
      <c r="AE131" s="36"/>
      <c r="AR131" s="221" t="s">
        <v>297</v>
      </c>
      <c r="AT131" s="221" t="s">
        <v>234</v>
      </c>
      <c r="AU131" s="221" t="s">
        <v>81</v>
      </c>
      <c r="AY131" s="15" t="s">
        <v>232</v>
      </c>
      <c r="BE131" s="222">
        <f>IF(N131="základní",J131,0)</f>
        <v>0</v>
      </c>
      <c r="BF131" s="222">
        <f>IF(N131="snížená",J131,0)</f>
        <v>0</v>
      </c>
      <c r="BG131" s="222">
        <f>IF(N131="zákl. přenesená",J131,0)</f>
        <v>0</v>
      </c>
      <c r="BH131" s="222">
        <f>IF(N131="sníž. přenesená",J131,0)</f>
        <v>0</v>
      </c>
      <c r="BI131" s="222">
        <f>IF(N131="nulová",J131,0)</f>
        <v>0</v>
      </c>
      <c r="BJ131" s="15" t="s">
        <v>79</v>
      </c>
      <c r="BK131" s="222">
        <f>ROUND(I131*H131,2)</f>
        <v>0</v>
      </c>
      <c r="BL131" s="15" t="s">
        <v>297</v>
      </c>
      <c r="BM131" s="221" t="s">
        <v>3094</v>
      </c>
    </row>
    <row r="132" s="2" customFormat="1" ht="14.4" customHeight="1">
      <c r="A132" s="36"/>
      <c r="B132" s="37"/>
      <c r="C132" s="210" t="s">
        <v>1220</v>
      </c>
      <c r="D132" s="210" t="s">
        <v>234</v>
      </c>
      <c r="E132" s="211" t="s">
        <v>2432</v>
      </c>
      <c r="F132" s="212" t="s">
        <v>2433</v>
      </c>
      <c r="G132" s="213" t="s">
        <v>542</v>
      </c>
      <c r="H132" s="214">
        <v>57</v>
      </c>
      <c r="I132" s="215"/>
      <c r="J132" s="216">
        <f>ROUND(I132*H132,2)</f>
        <v>0</v>
      </c>
      <c r="K132" s="212" t="s">
        <v>19</v>
      </c>
      <c r="L132" s="42"/>
      <c r="M132" s="217" t="s">
        <v>19</v>
      </c>
      <c r="N132" s="218" t="s">
        <v>43</v>
      </c>
      <c r="O132" s="82"/>
      <c r="P132" s="219">
        <f>O132*H132</f>
        <v>0</v>
      </c>
      <c r="Q132" s="219">
        <v>0</v>
      </c>
      <c r="R132" s="219">
        <f>Q132*H132</f>
        <v>0</v>
      </c>
      <c r="S132" s="219">
        <v>0</v>
      </c>
      <c r="T132" s="220">
        <f>S132*H132</f>
        <v>0</v>
      </c>
      <c r="U132" s="36"/>
      <c r="V132" s="36"/>
      <c r="W132" s="36"/>
      <c r="X132" s="36"/>
      <c r="Y132" s="36"/>
      <c r="Z132" s="36"/>
      <c r="AA132" s="36"/>
      <c r="AB132" s="36"/>
      <c r="AC132" s="36"/>
      <c r="AD132" s="36"/>
      <c r="AE132" s="36"/>
      <c r="AR132" s="221" t="s">
        <v>297</v>
      </c>
      <c r="AT132" s="221" t="s">
        <v>234</v>
      </c>
      <c r="AU132" s="221" t="s">
        <v>81</v>
      </c>
      <c r="AY132" s="15" t="s">
        <v>232</v>
      </c>
      <c r="BE132" s="222">
        <f>IF(N132="základní",J132,0)</f>
        <v>0</v>
      </c>
      <c r="BF132" s="222">
        <f>IF(N132="snížená",J132,0)</f>
        <v>0</v>
      </c>
      <c r="BG132" s="222">
        <f>IF(N132="zákl. přenesená",J132,0)</f>
        <v>0</v>
      </c>
      <c r="BH132" s="222">
        <f>IF(N132="sníž. přenesená",J132,0)</f>
        <v>0</v>
      </c>
      <c r="BI132" s="222">
        <f>IF(N132="nulová",J132,0)</f>
        <v>0</v>
      </c>
      <c r="BJ132" s="15" t="s">
        <v>79</v>
      </c>
      <c r="BK132" s="222">
        <f>ROUND(I132*H132,2)</f>
        <v>0</v>
      </c>
      <c r="BL132" s="15" t="s">
        <v>297</v>
      </c>
      <c r="BM132" s="221" t="s">
        <v>3095</v>
      </c>
    </row>
    <row r="133" s="2" customFormat="1" ht="14.4" customHeight="1">
      <c r="A133" s="36"/>
      <c r="B133" s="37"/>
      <c r="C133" s="210" t="s">
        <v>1224</v>
      </c>
      <c r="D133" s="210" t="s">
        <v>234</v>
      </c>
      <c r="E133" s="211" t="s">
        <v>3096</v>
      </c>
      <c r="F133" s="212" t="s">
        <v>2436</v>
      </c>
      <c r="G133" s="213" t="s">
        <v>542</v>
      </c>
      <c r="H133" s="214">
        <v>57</v>
      </c>
      <c r="I133" s="215"/>
      <c r="J133" s="216">
        <f>ROUND(I133*H133,2)</f>
        <v>0</v>
      </c>
      <c r="K133" s="212" t="s">
        <v>19</v>
      </c>
      <c r="L133" s="42"/>
      <c r="M133" s="217" t="s">
        <v>19</v>
      </c>
      <c r="N133" s="218" t="s">
        <v>43</v>
      </c>
      <c r="O133" s="82"/>
      <c r="P133" s="219">
        <f>O133*H133</f>
        <v>0</v>
      </c>
      <c r="Q133" s="219">
        <v>0</v>
      </c>
      <c r="R133" s="219">
        <f>Q133*H133</f>
        <v>0</v>
      </c>
      <c r="S133" s="219">
        <v>0</v>
      </c>
      <c r="T133" s="220">
        <f>S133*H133</f>
        <v>0</v>
      </c>
      <c r="U133" s="36"/>
      <c r="V133" s="36"/>
      <c r="W133" s="36"/>
      <c r="X133" s="36"/>
      <c r="Y133" s="36"/>
      <c r="Z133" s="36"/>
      <c r="AA133" s="36"/>
      <c r="AB133" s="36"/>
      <c r="AC133" s="36"/>
      <c r="AD133" s="36"/>
      <c r="AE133" s="36"/>
      <c r="AR133" s="221" t="s">
        <v>297</v>
      </c>
      <c r="AT133" s="221" t="s">
        <v>234</v>
      </c>
      <c r="AU133" s="221" t="s">
        <v>81</v>
      </c>
      <c r="AY133" s="15" t="s">
        <v>232</v>
      </c>
      <c r="BE133" s="222">
        <f>IF(N133="základní",J133,0)</f>
        <v>0</v>
      </c>
      <c r="BF133" s="222">
        <f>IF(N133="snížená",J133,0)</f>
        <v>0</v>
      </c>
      <c r="BG133" s="222">
        <f>IF(N133="zákl. přenesená",J133,0)</f>
        <v>0</v>
      </c>
      <c r="BH133" s="222">
        <f>IF(N133="sníž. přenesená",J133,0)</f>
        <v>0</v>
      </c>
      <c r="BI133" s="222">
        <f>IF(N133="nulová",J133,0)</f>
        <v>0</v>
      </c>
      <c r="BJ133" s="15" t="s">
        <v>79</v>
      </c>
      <c r="BK133" s="222">
        <f>ROUND(I133*H133,2)</f>
        <v>0</v>
      </c>
      <c r="BL133" s="15" t="s">
        <v>297</v>
      </c>
      <c r="BM133" s="221" t="s">
        <v>3097</v>
      </c>
    </row>
    <row r="134" s="2" customFormat="1" ht="14.4" customHeight="1">
      <c r="A134" s="36"/>
      <c r="B134" s="37"/>
      <c r="C134" s="210" t="s">
        <v>1228</v>
      </c>
      <c r="D134" s="210" t="s">
        <v>234</v>
      </c>
      <c r="E134" s="211" t="s">
        <v>3098</v>
      </c>
      <c r="F134" s="212" t="s">
        <v>3099</v>
      </c>
      <c r="G134" s="213" t="s">
        <v>638</v>
      </c>
      <c r="H134" s="214">
        <v>572</v>
      </c>
      <c r="I134" s="215"/>
      <c r="J134" s="216">
        <f>ROUND(I134*H134,2)</f>
        <v>0</v>
      </c>
      <c r="K134" s="212" t="s">
        <v>19</v>
      </c>
      <c r="L134" s="42"/>
      <c r="M134" s="217" t="s">
        <v>19</v>
      </c>
      <c r="N134" s="218" t="s">
        <v>43</v>
      </c>
      <c r="O134" s="82"/>
      <c r="P134" s="219">
        <f>O134*H134</f>
        <v>0</v>
      </c>
      <c r="Q134" s="219">
        <v>0</v>
      </c>
      <c r="R134" s="219">
        <f>Q134*H134</f>
        <v>0</v>
      </c>
      <c r="S134" s="219">
        <v>0</v>
      </c>
      <c r="T134" s="220">
        <f>S134*H134</f>
        <v>0</v>
      </c>
      <c r="U134" s="36"/>
      <c r="V134" s="36"/>
      <c r="W134" s="36"/>
      <c r="X134" s="36"/>
      <c r="Y134" s="36"/>
      <c r="Z134" s="36"/>
      <c r="AA134" s="36"/>
      <c r="AB134" s="36"/>
      <c r="AC134" s="36"/>
      <c r="AD134" s="36"/>
      <c r="AE134" s="36"/>
      <c r="AR134" s="221" t="s">
        <v>297</v>
      </c>
      <c r="AT134" s="221" t="s">
        <v>234</v>
      </c>
      <c r="AU134" s="221" t="s">
        <v>81</v>
      </c>
      <c r="AY134" s="15" t="s">
        <v>232</v>
      </c>
      <c r="BE134" s="222">
        <f>IF(N134="základní",J134,0)</f>
        <v>0</v>
      </c>
      <c r="BF134" s="222">
        <f>IF(N134="snížená",J134,0)</f>
        <v>0</v>
      </c>
      <c r="BG134" s="222">
        <f>IF(N134="zákl. přenesená",J134,0)</f>
        <v>0</v>
      </c>
      <c r="BH134" s="222">
        <f>IF(N134="sníž. přenesená",J134,0)</f>
        <v>0</v>
      </c>
      <c r="BI134" s="222">
        <f>IF(N134="nulová",J134,0)</f>
        <v>0</v>
      </c>
      <c r="BJ134" s="15" t="s">
        <v>79</v>
      </c>
      <c r="BK134" s="222">
        <f>ROUND(I134*H134,2)</f>
        <v>0</v>
      </c>
      <c r="BL134" s="15" t="s">
        <v>297</v>
      </c>
      <c r="BM134" s="221" t="s">
        <v>3100</v>
      </c>
    </row>
    <row r="135" s="2" customFormat="1" ht="14.4" customHeight="1">
      <c r="A135" s="36"/>
      <c r="B135" s="37"/>
      <c r="C135" s="210" t="s">
        <v>1232</v>
      </c>
      <c r="D135" s="210" t="s">
        <v>234</v>
      </c>
      <c r="E135" s="211" t="s">
        <v>3101</v>
      </c>
      <c r="F135" s="212" t="s">
        <v>3102</v>
      </c>
      <c r="G135" s="213" t="s">
        <v>638</v>
      </c>
      <c r="H135" s="214">
        <v>360</v>
      </c>
      <c r="I135" s="215"/>
      <c r="J135" s="216">
        <f>ROUND(I135*H135,2)</f>
        <v>0</v>
      </c>
      <c r="K135" s="212" t="s">
        <v>19</v>
      </c>
      <c r="L135" s="42"/>
      <c r="M135" s="217" t="s">
        <v>19</v>
      </c>
      <c r="N135" s="218" t="s">
        <v>43</v>
      </c>
      <c r="O135" s="82"/>
      <c r="P135" s="219">
        <f>O135*H135</f>
        <v>0</v>
      </c>
      <c r="Q135" s="219">
        <v>0</v>
      </c>
      <c r="R135" s="219">
        <f>Q135*H135</f>
        <v>0</v>
      </c>
      <c r="S135" s="219">
        <v>0</v>
      </c>
      <c r="T135" s="220">
        <f>S135*H135</f>
        <v>0</v>
      </c>
      <c r="U135" s="36"/>
      <c r="V135" s="36"/>
      <c r="W135" s="36"/>
      <c r="X135" s="36"/>
      <c r="Y135" s="36"/>
      <c r="Z135" s="36"/>
      <c r="AA135" s="36"/>
      <c r="AB135" s="36"/>
      <c r="AC135" s="36"/>
      <c r="AD135" s="36"/>
      <c r="AE135" s="36"/>
      <c r="AR135" s="221" t="s">
        <v>297</v>
      </c>
      <c r="AT135" s="221" t="s">
        <v>234</v>
      </c>
      <c r="AU135" s="221" t="s">
        <v>81</v>
      </c>
      <c r="AY135" s="15" t="s">
        <v>232</v>
      </c>
      <c r="BE135" s="222">
        <f>IF(N135="základní",J135,0)</f>
        <v>0</v>
      </c>
      <c r="BF135" s="222">
        <f>IF(N135="snížená",J135,0)</f>
        <v>0</v>
      </c>
      <c r="BG135" s="222">
        <f>IF(N135="zákl. přenesená",J135,0)</f>
        <v>0</v>
      </c>
      <c r="BH135" s="222">
        <f>IF(N135="sníž. přenesená",J135,0)</f>
        <v>0</v>
      </c>
      <c r="BI135" s="222">
        <f>IF(N135="nulová",J135,0)</f>
        <v>0</v>
      </c>
      <c r="BJ135" s="15" t="s">
        <v>79</v>
      </c>
      <c r="BK135" s="222">
        <f>ROUND(I135*H135,2)</f>
        <v>0</v>
      </c>
      <c r="BL135" s="15" t="s">
        <v>297</v>
      </c>
      <c r="BM135" s="221" t="s">
        <v>3103</v>
      </c>
    </row>
    <row r="136" s="2" customFormat="1" ht="14.4" customHeight="1">
      <c r="A136" s="36"/>
      <c r="B136" s="37"/>
      <c r="C136" s="210" t="s">
        <v>1236</v>
      </c>
      <c r="D136" s="210" t="s">
        <v>234</v>
      </c>
      <c r="E136" s="211" t="s">
        <v>3104</v>
      </c>
      <c r="F136" s="212" t="s">
        <v>3105</v>
      </c>
      <c r="G136" s="213" t="s">
        <v>638</v>
      </c>
      <c r="H136" s="214">
        <v>212</v>
      </c>
      <c r="I136" s="215"/>
      <c r="J136" s="216">
        <f>ROUND(I136*H136,2)</f>
        <v>0</v>
      </c>
      <c r="K136" s="212" t="s">
        <v>19</v>
      </c>
      <c r="L136" s="42"/>
      <c r="M136" s="217" t="s">
        <v>19</v>
      </c>
      <c r="N136" s="218" t="s">
        <v>43</v>
      </c>
      <c r="O136" s="82"/>
      <c r="P136" s="219">
        <f>O136*H136</f>
        <v>0</v>
      </c>
      <c r="Q136" s="219">
        <v>0</v>
      </c>
      <c r="R136" s="219">
        <f>Q136*H136</f>
        <v>0</v>
      </c>
      <c r="S136" s="219">
        <v>0</v>
      </c>
      <c r="T136" s="220">
        <f>S136*H136</f>
        <v>0</v>
      </c>
      <c r="U136" s="36"/>
      <c r="V136" s="36"/>
      <c r="W136" s="36"/>
      <c r="X136" s="36"/>
      <c r="Y136" s="36"/>
      <c r="Z136" s="36"/>
      <c r="AA136" s="36"/>
      <c r="AB136" s="36"/>
      <c r="AC136" s="36"/>
      <c r="AD136" s="36"/>
      <c r="AE136" s="36"/>
      <c r="AR136" s="221" t="s">
        <v>297</v>
      </c>
      <c r="AT136" s="221" t="s">
        <v>234</v>
      </c>
      <c r="AU136" s="221" t="s">
        <v>81</v>
      </c>
      <c r="AY136" s="15" t="s">
        <v>232</v>
      </c>
      <c r="BE136" s="222">
        <f>IF(N136="základní",J136,0)</f>
        <v>0</v>
      </c>
      <c r="BF136" s="222">
        <f>IF(N136="snížená",J136,0)</f>
        <v>0</v>
      </c>
      <c r="BG136" s="222">
        <f>IF(N136="zákl. přenesená",J136,0)</f>
        <v>0</v>
      </c>
      <c r="BH136" s="222">
        <f>IF(N136="sníž. přenesená",J136,0)</f>
        <v>0</v>
      </c>
      <c r="BI136" s="222">
        <f>IF(N136="nulová",J136,0)</f>
        <v>0</v>
      </c>
      <c r="BJ136" s="15" t="s">
        <v>79</v>
      </c>
      <c r="BK136" s="222">
        <f>ROUND(I136*H136,2)</f>
        <v>0</v>
      </c>
      <c r="BL136" s="15" t="s">
        <v>297</v>
      </c>
      <c r="BM136" s="221" t="s">
        <v>3106</v>
      </c>
    </row>
    <row r="137" s="2" customFormat="1" ht="14.4" customHeight="1">
      <c r="A137" s="36"/>
      <c r="B137" s="37"/>
      <c r="C137" s="210" t="s">
        <v>1240</v>
      </c>
      <c r="D137" s="210" t="s">
        <v>234</v>
      </c>
      <c r="E137" s="211" t="s">
        <v>3107</v>
      </c>
      <c r="F137" s="212" t="s">
        <v>3108</v>
      </c>
      <c r="G137" s="213" t="s">
        <v>638</v>
      </c>
      <c r="H137" s="214">
        <v>572</v>
      </c>
      <c r="I137" s="215"/>
      <c r="J137" s="216">
        <f>ROUND(I137*H137,2)</f>
        <v>0</v>
      </c>
      <c r="K137" s="212" t="s">
        <v>19</v>
      </c>
      <c r="L137" s="42"/>
      <c r="M137" s="217" t="s">
        <v>19</v>
      </c>
      <c r="N137" s="218" t="s">
        <v>43</v>
      </c>
      <c r="O137" s="82"/>
      <c r="P137" s="219">
        <f>O137*H137</f>
        <v>0</v>
      </c>
      <c r="Q137" s="219">
        <v>0</v>
      </c>
      <c r="R137" s="219">
        <f>Q137*H137</f>
        <v>0</v>
      </c>
      <c r="S137" s="219">
        <v>0</v>
      </c>
      <c r="T137" s="220">
        <f>S137*H137</f>
        <v>0</v>
      </c>
      <c r="U137" s="36"/>
      <c r="V137" s="36"/>
      <c r="W137" s="36"/>
      <c r="X137" s="36"/>
      <c r="Y137" s="36"/>
      <c r="Z137" s="36"/>
      <c r="AA137" s="36"/>
      <c r="AB137" s="36"/>
      <c r="AC137" s="36"/>
      <c r="AD137" s="36"/>
      <c r="AE137" s="36"/>
      <c r="AR137" s="221" t="s">
        <v>297</v>
      </c>
      <c r="AT137" s="221" t="s">
        <v>234</v>
      </c>
      <c r="AU137" s="221" t="s">
        <v>81</v>
      </c>
      <c r="AY137" s="15" t="s">
        <v>232</v>
      </c>
      <c r="BE137" s="222">
        <f>IF(N137="základní",J137,0)</f>
        <v>0</v>
      </c>
      <c r="BF137" s="222">
        <f>IF(N137="snížená",J137,0)</f>
        <v>0</v>
      </c>
      <c r="BG137" s="222">
        <f>IF(N137="zákl. přenesená",J137,0)</f>
        <v>0</v>
      </c>
      <c r="BH137" s="222">
        <f>IF(N137="sníž. přenesená",J137,0)</f>
        <v>0</v>
      </c>
      <c r="BI137" s="222">
        <f>IF(N137="nulová",J137,0)</f>
        <v>0</v>
      </c>
      <c r="BJ137" s="15" t="s">
        <v>79</v>
      </c>
      <c r="BK137" s="222">
        <f>ROUND(I137*H137,2)</f>
        <v>0</v>
      </c>
      <c r="BL137" s="15" t="s">
        <v>297</v>
      </c>
      <c r="BM137" s="221" t="s">
        <v>3109</v>
      </c>
    </row>
    <row r="138" s="2" customFormat="1" ht="14.4" customHeight="1">
      <c r="A138" s="36"/>
      <c r="B138" s="37"/>
      <c r="C138" s="210" t="s">
        <v>1244</v>
      </c>
      <c r="D138" s="210" t="s">
        <v>234</v>
      </c>
      <c r="E138" s="211" t="s">
        <v>2442</v>
      </c>
      <c r="F138" s="212" t="s">
        <v>2443</v>
      </c>
      <c r="G138" s="213" t="s">
        <v>638</v>
      </c>
      <c r="H138" s="214">
        <v>3</v>
      </c>
      <c r="I138" s="215"/>
      <c r="J138" s="216">
        <f>ROUND(I138*H138,2)</f>
        <v>0</v>
      </c>
      <c r="K138" s="212" t="s">
        <v>19</v>
      </c>
      <c r="L138" s="42"/>
      <c r="M138" s="217" t="s">
        <v>19</v>
      </c>
      <c r="N138" s="218" t="s">
        <v>43</v>
      </c>
      <c r="O138" s="82"/>
      <c r="P138" s="219">
        <f>O138*H138</f>
        <v>0</v>
      </c>
      <c r="Q138" s="219">
        <v>0</v>
      </c>
      <c r="R138" s="219">
        <f>Q138*H138</f>
        <v>0</v>
      </c>
      <c r="S138" s="219">
        <v>0</v>
      </c>
      <c r="T138" s="220">
        <f>S138*H138</f>
        <v>0</v>
      </c>
      <c r="U138" s="36"/>
      <c r="V138" s="36"/>
      <c r="W138" s="36"/>
      <c r="X138" s="36"/>
      <c r="Y138" s="36"/>
      <c r="Z138" s="36"/>
      <c r="AA138" s="36"/>
      <c r="AB138" s="36"/>
      <c r="AC138" s="36"/>
      <c r="AD138" s="36"/>
      <c r="AE138" s="36"/>
      <c r="AR138" s="221" t="s">
        <v>297</v>
      </c>
      <c r="AT138" s="221" t="s">
        <v>234</v>
      </c>
      <c r="AU138" s="221" t="s">
        <v>81</v>
      </c>
      <c r="AY138" s="15" t="s">
        <v>232</v>
      </c>
      <c r="BE138" s="222">
        <f>IF(N138="základní",J138,0)</f>
        <v>0</v>
      </c>
      <c r="BF138" s="222">
        <f>IF(N138="snížená",J138,0)</f>
        <v>0</v>
      </c>
      <c r="BG138" s="222">
        <f>IF(N138="zákl. přenesená",J138,0)</f>
        <v>0</v>
      </c>
      <c r="BH138" s="222">
        <f>IF(N138="sníž. přenesená",J138,0)</f>
        <v>0</v>
      </c>
      <c r="BI138" s="222">
        <f>IF(N138="nulová",J138,0)</f>
        <v>0</v>
      </c>
      <c r="BJ138" s="15" t="s">
        <v>79</v>
      </c>
      <c r="BK138" s="222">
        <f>ROUND(I138*H138,2)</f>
        <v>0</v>
      </c>
      <c r="BL138" s="15" t="s">
        <v>297</v>
      </c>
      <c r="BM138" s="221" t="s">
        <v>3110</v>
      </c>
    </row>
    <row r="139" s="2" customFormat="1" ht="14.4" customHeight="1">
      <c r="A139" s="36"/>
      <c r="B139" s="37"/>
      <c r="C139" s="210" t="s">
        <v>1248</v>
      </c>
      <c r="D139" s="210" t="s">
        <v>234</v>
      </c>
      <c r="E139" s="211" t="s">
        <v>3111</v>
      </c>
      <c r="F139" s="212" t="s">
        <v>2446</v>
      </c>
      <c r="G139" s="213" t="s">
        <v>638</v>
      </c>
      <c r="H139" s="214">
        <v>3</v>
      </c>
      <c r="I139" s="215"/>
      <c r="J139" s="216">
        <f>ROUND(I139*H139,2)</f>
        <v>0</v>
      </c>
      <c r="K139" s="212" t="s">
        <v>19</v>
      </c>
      <c r="L139" s="42"/>
      <c r="M139" s="217" t="s">
        <v>19</v>
      </c>
      <c r="N139" s="218" t="s">
        <v>43</v>
      </c>
      <c r="O139" s="82"/>
      <c r="P139" s="219">
        <f>O139*H139</f>
        <v>0</v>
      </c>
      <c r="Q139" s="219">
        <v>0</v>
      </c>
      <c r="R139" s="219">
        <f>Q139*H139</f>
        <v>0</v>
      </c>
      <c r="S139" s="219">
        <v>0</v>
      </c>
      <c r="T139" s="220">
        <f>S139*H139</f>
        <v>0</v>
      </c>
      <c r="U139" s="36"/>
      <c r="V139" s="36"/>
      <c r="W139" s="36"/>
      <c r="X139" s="36"/>
      <c r="Y139" s="36"/>
      <c r="Z139" s="36"/>
      <c r="AA139" s="36"/>
      <c r="AB139" s="36"/>
      <c r="AC139" s="36"/>
      <c r="AD139" s="36"/>
      <c r="AE139" s="36"/>
      <c r="AR139" s="221" t="s">
        <v>297</v>
      </c>
      <c r="AT139" s="221" t="s">
        <v>234</v>
      </c>
      <c r="AU139" s="221" t="s">
        <v>81</v>
      </c>
      <c r="AY139" s="15" t="s">
        <v>232</v>
      </c>
      <c r="BE139" s="222">
        <f>IF(N139="základní",J139,0)</f>
        <v>0</v>
      </c>
      <c r="BF139" s="222">
        <f>IF(N139="snížená",J139,0)</f>
        <v>0</v>
      </c>
      <c r="BG139" s="222">
        <f>IF(N139="zákl. přenesená",J139,0)</f>
        <v>0</v>
      </c>
      <c r="BH139" s="222">
        <f>IF(N139="sníž. přenesená",J139,0)</f>
        <v>0</v>
      </c>
      <c r="BI139" s="222">
        <f>IF(N139="nulová",J139,0)</f>
        <v>0</v>
      </c>
      <c r="BJ139" s="15" t="s">
        <v>79</v>
      </c>
      <c r="BK139" s="222">
        <f>ROUND(I139*H139,2)</f>
        <v>0</v>
      </c>
      <c r="BL139" s="15" t="s">
        <v>297</v>
      </c>
      <c r="BM139" s="221" t="s">
        <v>3112</v>
      </c>
    </row>
    <row r="140" s="2" customFormat="1" ht="14.4" customHeight="1">
      <c r="A140" s="36"/>
      <c r="B140" s="37"/>
      <c r="C140" s="210" t="s">
        <v>1252</v>
      </c>
      <c r="D140" s="210" t="s">
        <v>234</v>
      </c>
      <c r="E140" s="211" t="s">
        <v>3113</v>
      </c>
      <c r="F140" s="212" t="s">
        <v>3114</v>
      </c>
      <c r="G140" s="213" t="s">
        <v>638</v>
      </c>
      <c r="H140" s="214">
        <v>5</v>
      </c>
      <c r="I140" s="215"/>
      <c r="J140" s="216">
        <f>ROUND(I140*H140,2)</f>
        <v>0</v>
      </c>
      <c r="K140" s="212" t="s">
        <v>19</v>
      </c>
      <c r="L140" s="42"/>
      <c r="M140" s="217" t="s">
        <v>19</v>
      </c>
      <c r="N140" s="218" t="s">
        <v>43</v>
      </c>
      <c r="O140" s="82"/>
      <c r="P140" s="219">
        <f>O140*H140</f>
        <v>0</v>
      </c>
      <c r="Q140" s="219">
        <v>0</v>
      </c>
      <c r="R140" s="219">
        <f>Q140*H140</f>
        <v>0</v>
      </c>
      <c r="S140" s="219">
        <v>0</v>
      </c>
      <c r="T140" s="220">
        <f>S140*H140</f>
        <v>0</v>
      </c>
      <c r="U140" s="36"/>
      <c r="V140" s="36"/>
      <c r="W140" s="36"/>
      <c r="X140" s="36"/>
      <c r="Y140" s="36"/>
      <c r="Z140" s="36"/>
      <c r="AA140" s="36"/>
      <c r="AB140" s="36"/>
      <c r="AC140" s="36"/>
      <c r="AD140" s="36"/>
      <c r="AE140" s="36"/>
      <c r="AR140" s="221" t="s">
        <v>297</v>
      </c>
      <c r="AT140" s="221" t="s">
        <v>234</v>
      </c>
      <c r="AU140" s="221" t="s">
        <v>81</v>
      </c>
      <c r="AY140" s="15" t="s">
        <v>232</v>
      </c>
      <c r="BE140" s="222">
        <f>IF(N140="základní",J140,0)</f>
        <v>0</v>
      </c>
      <c r="BF140" s="222">
        <f>IF(N140="snížená",J140,0)</f>
        <v>0</v>
      </c>
      <c r="BG140" s="222">
        <f>IF(N140="zákl. přenesená",J140,0)</f>
        <v>0</v>
      </c>
      <c r="BH140" s="222">
        <f>IF(N140="sníž. přenesená",J140,0)</f>
        <v>0</v>
      </c>
      <c r="BI140" s="222">
        <f>IF(N140="nulová",J140,0)</f>
        <v>0</v>
      </c>
      <c r="BJ140" s="15" t="s">
        <v>79</v>
      </c>
      <c r="BK140" s="222">
        <f>ROUND(I140*H140,2)</f>
        <v>0</v>
      </c>
      <c r="BL140" s="15" t="s">
        <v>297</v>
      </c>
      <c r="BM140" s="221" t="s">
        <v>3115</v>
      </c>
    </row>
    <row r="141" s="2" customFormat="1" ht="14.4" customHeight="1">
      <c r="A141" s="36"/>
      <c r="B141" s="37"/>
      <c r="C141" s="210" t="s">
        <v>1256</v>
      </c>
      <c r="D141" s="210" t="s">
        <v>234</v>
      </c>
      <c r="E141" s="211" t="s">
        <v>3116</v>
      </c>
      <c r="F141" s="212" t="s">
        <v>3117</v>
      </c>
      <c r="G141" s="213" t="s">
        <v>638</v>
      </c>
      <c r="H141" s="214">
        <v>1</v>
      </c>
      <c r="I141" s="215"/>
      <c r="J141" s="216">
        <f>ROUND(I141*H141,2)</f>
        <v>0</v>
      </c>
      <c r="K141" s="212" t="s">
        <v>19</v>
      </c>
      <c r="L141" s="42"/>
      <c r="M141" s="217" t="s">
        <v>19</v>
      </c>
      <c r="N141" s="218" t="s">
        <v>43</v>
      </c>
      <c r="O141" s="82"/>
      <c r="P141" s="219">
        <f>O141*H141</f>
        <v>0</v>
      </c>
      <c r="Q141" s="219">
        <v>0</v>
      </c>
      <c r="R141" s="219">
        <f>Q141*H141</f>
        <v>0</v>
      </c>
      <c r="S141" s="219">
        <v>0</v>
      </c>
      <c r="T141" s="220">
        <f>S141*H141</f>
        <v>0</v>
      </c>
      <c r="U141" s="36"/>
      <c r="V141" s="36"/>
      <c r="W141" s="36"/>
      <c r="X141" s="36"/>
      <c r="Y141" s="36"/>
      <c r="Z141" s="36"/>
      <c r="AA141" s="36"/>
      <c r="AB141" s="36"/>
      <c r="AC141" s="36"/>
      <c r="AD141" s="36"/>
      <c r="AE141" s="36"/>
      <c r="AR141" s="221" t="s">
        <v>297</v>
      </c>
      <c r="AT141" s="221" t="s">
        <v>234</v>
      </c>
      <c r="AU141" s="221" t="s">
        <v>81</v>
      </c>
      <c r="AY141" s="15" t="s">
        <v>232</v>
      </c>
      <c r="BE141" s="222">
        <f>IF(N141="základní",J141,0)</f>
        <v>0</v>
      </c>
      <c r="BF141" s="222">
        <f>IF(N141="snížená",J141,0)</f>
        <v>0</v>
      </c>
      <c r="BG141" s="222">
        <f>IF(N141="zákl. přenesená",J141,0)</f>
        <v>0</v>
      </c>
      <c r="BH141" s="222">
        <f>IF(N141="sníž. přenesená",J141,0)</f>
        <v>0</v>
      </c>
      <c r="BI141" s="222">
        <f>IF(N141="nulová",J141,0)</f>
        <v>0</v>
      </c>
      <c r="BJ141" s="15" t="s">
        <v>79</v>
      </c>
      <c r="BK141" s="222">
        <f>ROUND(I141*H141,2)</f>
        <v>0</v>
      </c>
      <c r="BL141" s="15" t="s">
        <v>297</v>
      </c>
      <c r="BM141" s="221" t="s">
        <v>3118</v>
      </c>
    </row>
    <row r="142" s="2" customFormat="1" ht="14.4" customHeight="1">
      <c r="A142" s="36"/>
      <c r="B142" s="37"/>
      <c r="C142" s="210" t="s">
        <v>1260</v>
      </c>
      <c r="D142" s="210" t="s">
        <v>234</v>
      </c>
      <c r="E142" s="211" t="s">
        <v>3119</v>
      </c>
      <c r="F142" s="212" t="s">
        <v>3120</v>
      </c>
      <c r="G142" s="213" t="s">
        <v>638</v>
      </c>
      <c r="H142" s="214">
        <v>18</v>
      </c>
      <c r="I142" s="215"/>
      <c r="J142" s="216">
        <f>ROUND(I142*H142,2)</f>
        <v>0</v>
      </c>
      <c r="K142" s="212" t="s">
        <v>19</v>
      </c>
      <c r="L142" s="42"/>
      <c r="M142" s="217" t="s">
        <v>19</v>
      </c>
      <c r="N142" s="218" t="s">
        <v>43</v>
      </c>
      <c r="O142" s="82"/>
      <c r="P142" s="219">
        <f>O142*H142</f>
        <v>0</v>
      </c>
      <c r="Q142" s="219">
        <v>0</v>
      </c>
      <c r="R142" s="219">
        <f>Q142*H142</f>
        <v>0</v>
      </c>
      <c r="S142" s="219">
        <v>0</v>
      </c>
      <c r="T142" s="220">
        <f>S142*H142</f>
        <v>0</v>
      </c>
      <c r="U142" s="36"/>
      <c r="V142" s="36"/>
      <c r="W142" s="36"/>
      <c r="X142" s="36"/>
      <c r="Y142" s="36"/>
      <c r="Z142" s="36"/>
      <c r="AA142" s="36"/>
      <c r="AB142" s="36"/>
      <c r="AC142" s="36"/>
      <c r="AD142" s="36"/>
      <c r="AE142" s="36"/>
      <c r="AR142" s="221" t="s">
        <v>297</v>
      </c>
      <c r="AT142" s="221" t="s">
        <v>234</v>
      </c>
      <c r="AU142" s="221" t="s">
        <v>81</v>
      </c>
      <c r="AY142" s="15" t="s">
        <v>232</v>
      </c>
      <c r="BE142" s="222">
        <f>IF(N142="základní",J142,0)</f>
        <v>0</v>
      </c>
      <c r="BF142" s="222">
        <f>IF(N142="snížená",J142,0)</f>
        <v>0</v>
      </c>
      <c r="BG142" s="222">
        <f>IF(N142="zákl. přenesená",J142,0)</f>
        <v>0</v>
      </c>
      <c r="BH142" s="222">
        <f>IF(N142="sníž. přenesená",J142,0)</f>
        <v>0</v>
      </c>
      <c r="BI142" s="222">
        <f>IF(N142="nulová",J142,0)</f>
        <v>0</v>
      </c>
      <c r="BJ142" s="15" t="s">
        <v>79</v>
      </c>
      <c r="BK142" s="222">
        <f>ROUND(I142*H142,2)</f>
        <v>0</v>
      </c>
      <c r="BL142" s="15" t="s">
        <v>297</v>
      </c>
      <c r="BM142" s="221" t="s">
        <v>3121</v>
      </c>
    </row>
    <row r="143" s="2" customFormat="1" ht="14.4" customHeight="1">
      <c r="A143" s="36"/>
      <c r="B143" s="37"/>
      <c r="C143" s="210" t="s">
        <v>1264</v>
      </c>
      <c r="D143" s="210" t="s">
        <v>234</v>
      </c>
      <c r="E143" s="211" t="s">
        <v>3122</v>
      </c>
      <c r="F143" s="212" t="s">
        <v>3123</v>
      </c>
      <c r="G143" s="213" t="s">
        <v>638</v>
      </c>
      <c r="H143" s="214">
        <v>1</v>
      </c>
      <c r="I143" s="215"/>
      <c r="J143" s="216">
        <f>ROUND(I143*H143,2)</f>
        <v>0</v>
      </c>
      <c r="K143" s="212" t="s">
        <v>19</v>
      </c>
      <c r="L143" s="42"/>
      <c r="M143" s="217" t="s">
        <v>19</v>
      </c>
      <c r="N143" s="218" t="s">
        <v>43</v>
      </c>
      <c r="O143" s="82"/>
      <c r="P143" s="219">
        <f>O143*H143</f>
        <v>0</v>
      </c>
      <c r="Q143" s="219">
        <v>0</v>
      </c>
      <c r="R143" s="219">
        <f>Q143*H143</f>
        <v>0</v>
      </c>
      <c r="S143" s="219">
        <v>0</v>
      </c>
      <c r="T143" s="220">
        <f>S143*H143</f>
        <v>0</v>
      </c>
      <c r="U143" s="36"/>
      <c r="V143" s="36"/>
      <c r="W143" s="36"/>
      <c r="X143" s="36"/>
      <c r="Y143" s="36"/>
      <c r="Z143" s="36"/>
      <c r="AA143" s="36"/>
      <c r="AB143" s="36"/>
      <c r="AC143" s="36"/>
      <c r="AD143" s="36"/>
      <c r="AE143" s="36"/>
      <c r="AR143" s="221" t="s">
        <v>297</v>
      </c>
      <c r="AT143" s="221" t="s">
        <v>234</v>
      </c>
      <c r="AU143" s="221" t="s">
        <v>81</v>
      </c>
      <c r="AY143" s="15" t="s">
        <v>232</v>
      </c>
      <c r="BE143" s="222">
        <f>IF(N143="základní",J143,0)</f>
        <v>0</v>
      </c>
      <c r="BF143" s="222">
        <f>IF(N143="snížená",J143,0)</f>
        <v>0</v>
      </c>
      <c r="BG143" s="222">
        <f>IF(N143="zákl. přenesená",J143,0)</f>
        <v>0</v>
      </c>
      <c r="BH143" s="222">
        <f>IF(N143="sníž. přenesená",J143,0)</f>
        <v>0</v>
      </c>
      <c r="BI143" s="222">
        <f>IF(N143="nulová",J143,0)</f>
        <v>0</v>
      </c>
      <c r="BJ143" s="15" t="s">
        <v>79</v>
      </c>
      <c r="BK143" s="222">
        <f>ROUND(I143*H143,2)</f>
        <v>0</v>
      </c>
      <c r="BL143" s="15" t="s">
        <v>297</v>
      </c>
      <c r="BM143" s="221" t="s">
        <v>3124</v>
      </c>
    </row>
    <row r="144" s="2" customFormat="1" ht="14.4" customHeight="1">
      <c r="A144" s="36"/>
      <c r="B144" s="37"/>
      <c r="C144" s="210" t="s">
        <v>726</v>
      </c>
      <c r="D144" s="210" t="s">
        <v>234</v>
      </c>
      <c r="E144" s="211" t="s">
        <v>3125</v>
      </c>
      <c r="F144" s="212" t="s">
        <v>3126</v>
      </c>
      <c r="G144" s="213" t="s">
        <v>638</v>
      </c>
      <c r="H144" s="214">
        <v>18</v>
      </c>
      <c r="I144" s="215"/>
      <c r="J144" s="216">
        <f>ROUND(I144*H144,2)</f>
        <v>0</v>
      </c>
      <c r="K144" s="212" t="s">
        <v>19</v>
      </c>
      <c r="L144" s="42"/>
      <c r="M144" s="217" t="s">
        <v>19</v>
      </c>
      <c r="N144" s="218" t="s">
        <v>43</v>
      </c>
      <c r="O144" s="82"/>
      <c r="P144" s="219">
        <f>O144*H144</f>
        <v>0</v>
      </c>
      <c r="Q144" s="219">
        <v>0</v>
      </c>
      <c r="R144" s="219">
        <f>Q144*H144</f>
        <v>0</v>
      </c>
      <c r="S144" s="219">
        <v>0</v>
      </c>
      <c r="T144" s="220">
        <f>S144*H144</f>
        <v>0</v>
      </c>
      <c r="U144" s="36"/>
      <c r="V144" s="36"/>
      <c r="W144" s="36"/>
      <c r="X144" s="36"/>
      <c r="Y144" s="36"/>
      <c r="Z144" s="36"/>
      <c r="AA144" s="36"/>
      <c r="AB144" s="36"/>
      <c r="AC144" s="36"/>
      <c r="AD144" s="36"/>
      <c r="AE144" s="36"/>
      <c r="AR144" s="221" t="s">
        <v>297</v>
      </c>
      <c r="AT144" s="221" t="s">
        <v>234</v>
      </c>
      <c r="AU144" s="221" t="s">
        <v>81</v>
      </c>
      <c r="AY144" s="15" t="s">
        <v>232</v>
      </c>
      <c r="BE144" s="222">
        <f>IF(N144="základní",J144,0)</f>
        <v>0</v>
      </c>
      <c r="BF144" s="222">
        <f>IF(N144="snížená",J144,0)</f>
        <v>0</v>
      </c>
      <c r="BG144" s="222">
        <f>IF(N144="zákl. přenesená",J144,0)</f>
        <v>0</v>
      </c>
      <c r="BH144" s="222">
        <f>IF(N144="sníž. přenesená",J144,0)</f>
        <v>0</v>
      </c>
      <c r="BI144" s="222">
        <f>IF(N144="nulová",J144,0)</f>
        <v>0</v>
      </c>
      <c r="BJ144" s="15" t="s">
        <v>79</v>
      </c>
      <c r="BK144" s="222">
        <f>ROUND(I144*H144,2)</f>
        <v>0</v>
      </c>
      <c r="BL144" s="15" t="s">
        <v>297</v>
      </c>
      <c r="BM144" s="221" t="s">
        <v>3127</v>
      </c>
    </row>
    <row r="145" s="2" customFormat="1" ht="14.4" customHeight="1">
      <c r="A145" s="36"/>
      <c r="B145" s="37"/>
      <c r="C145" s="210" t="s">
        <v>585</v>
      </c>
      <c r="D145" s="210" t="s">
        <v>234</v>
      </c>
      <c r="E145" s="211" t="s">
        <v>3128</v>
      </c>
      <c r="F145" s="212" t="s">
        <v>3129</v>
      </c>
      <c r="G145" s="213" t="s">
        <v>638</v>
      </c>
      <c r="H145" s="214">
        <v>1</v>
      </c>
      <c r="I145" s="215"/>
      <c r="J145" s="216">
        <f>ROUND(I145*H145,2)</f>
        <v>0</v>
      </c>
      <c r="K145" s="212" t="s">
        <v>19</v>
      </c>
      <c r="L145" s="42"/>
      <c r="M145" s="217" t="s">
        <v>19</v>
      </c>
      <c r="N145" s="218" t="s">
        <v>43</v>
      </c>
      <c r="O145" s="82"/>
      <c r="P145" s="219">
        <f>O145*H145</f>
        <v>0</v>
      </c>
      <c r="Q145" s="219">
        <v>0</v>
      </c>
      <c r="R145" s="219">
        <f>Q145*H145</f>
        <v>0</v>
      </c>
      <c r="S145" s="219">
        <v>0</v>
      </c>
      <c r="T145" s="220">
        <f>S145*H145</f>
        <v>0</v>
      </c>
      <c r="U145" s="36"/>
      <c r="V145" s="36"/>
      <c r="W145" s="36"/>
      <c r="X145" s="36"/>
      <c r="Y145" s="36"/>
      <c r="Z145" s="36"/>
      <c r="AA145" s="36"/>
      <c r="AB145" s="36"/>
      <c r="AC145" s="36"/>
      <c r="AD145" s="36"/>
      <c r="AE145" s="36"/>
      <c r="AR145" s="221" t="s">
        <v>297</v>
      </c>
      <c r="AT145" s="221" t="s">
        <v>234</v>
      </c>
      <c r="AU145" s="221" t="s">
        <v>81</v>
      </c>
      <c r="AY145" s="15" t="s">
        <v>232</v>
      </c>
      <c r="BE145" s="222">
        <f>IF(N145="základní",J145,0)</f>
        <v>0</v>
      </c>
      <c r="BF145" s="222">
        <f>IF(N145="snížená",J145,0)</f>
        <v>0</v>
      </c>
      <c r="BG145" s="222">
        <f>IF(N145="zákl. přenesená",J145,0)</f>
        <v>0</v>
      </c>
      <c r="BH145" s="222">
        <f>IF(N145="sníž. přenesená",J145,0)</f>
        <v>0</v>
      </c>
      <c r="BI145" s="222">
        <f>IF(N145="nulová",J145,0)</f>
        <v>0</v>
      </c>
      <c r="BJ145" s="15" t="s">
        <v>79</v>
      </c>
      <c r="BK145" s="222">
        <f>ROUND(I145*H145,2)</f>
        <v>0</v>
      </c>
      <c r="BL145" s="15" t="s">
        <v>297</v>
      </c>
      <c r="BM145" s="221" t="s">
        <v>3130</v>
      </c>
    </row>
    <row r="146" s="2" customFormat="1" ht="14.4" customHeight="1">
      <c r="A146" s="36"/>
      <c r="B146" s="37"/>
      <c r="C146" s="210" t="s">
        <v>658</v>
      </c>
      <c r="D146" s="210" t="s">
        <v>234</v>
      </c>
      <c r="E146" s="211" t="s">
        <v>2590</v>
      </c>
      <c r="F146" s="212" t="s">
        <v>2591</v>
      </c>
      <c r="G146" s="213" t="s">
        <v>1016</v>
      </c>
      <c r="H146" s="214">
        <v>24</v>
      </c>
      <c r="I146" s="215"/>
      <c r="J146" s="216">
        <f>ROUND(I146*H146,2)</f>
        <v>0</v>
      </c>
      <c r="K146" s="212" t="s">
        <v>19</v>
      </c>
      <c r="L146" s="42"/>
      <c r="M146" s="217" t="s">
        <v>19</v>
      </c>
      <c r="N146" s="218" t="s">
        <v>43</v>
      </c>
      <c r="O146" s="82"/>
      <c r="P146" s="219">
        <f>O146*H146</f>
        <v>0</v>
      </c>
      <c r="Q146" s="219">
        <v>0</v>
      </c>
      <c r="R146" s="219">
        <f>Q146*H146</f>
        <v>0</v>
      </c>
      <c r="S146" s="219">
        <v>0</v>
      </c>
      <c r="T146" s="220">
        <f>S146*H146</f>
        <v>0</v>
      </c>
      <c r="U146" s="36"/>
      <c r="V146" s="36"/>
      <c r="W146" s="36"/>
      <c r="X146" s="36"/>
      <c r="Y146" s="36"/>
      <c r="Z146" s="36"/>
      <c r="AA146" s="36"/>
      <c r="AB146" s="36"/>
      <c r="AC146" s="36"/>
      <c r="AD146" s="36"/>
      <c r="AE146" s="36"/>
      <c r="AR146" s="221" t="s">
        <v>297</v>
      </c>
      <c r="AT146" s="221" t="s">
        <v>234</v>
      </c>
      <c r="AU146" s="221" t="s">
        <v>81</v>
      </c>
      <c r="AY146" s="15" t="s">
        <v>232</v>
      </c>
      <c r="BE146" s="222">
        <f>IF(N146="základní",J146,0)</f>
        <v>0</v>
      </c>
      <c r="BF146" s="222">
        <f>IF(N146="snížená",J146,0)</f>
        <v>0</v>
      </c>
      <c r="BG146" s="222">
        <f>IF(N146="zákl. přenesená",J146,0)</f>
        <v>0</v>
      </c>
      <c r="BH146" s="222">
        <f>IF(N146="sníž. přenesená",J146,0)</f>
        <v>0</v>
      </c>
      <c r="BI146" s="222">
        <f>IF(N146="nulová",J146,0)</f>
        <v>0</v>
      </c>
      <c r="BJ146" s="15" t="s">
        <v>79</v>
      </c>
      <c r="BK146" s="222">
        <f>ROUND(I146*H146,2)</f>
        <v>0</v>
      </c>
      <c r="BL146" s="15" t="s">
        <v>297</v>
      </c>
      <c r="BM146" s="221" t="s">
        <v>3131</v>
      </c>
    </row>
    <row r="147" s="2" customFormat="1" ht="37.8" customHeight="1">
      <c r="A147" s="36"/>
      <c r="B147" s="37"/>
      <c r="C147" s="210" t="s">
        <v>2495</v>
      </c>
      <c r="D147" s="210" t="s">
        <v>234</v>
      </c>
      <c r="E147" s="211" t="s">
        <v>3132</v>
      </c>
      <c r="F147" s="212" t="s">
        <v>1538</v>
      </c>
      <c r="G147" s="213" t="s">
        <v>638</v>
      </c>
      <c r="H147" s="214">
        <v>1</v>
      </c>
      <c r="I147" s="215"/>
      <c r="J147" s="216">
        <f>ROUND(I147*H147,2)</f>
        <v>0</v>
      </c>
      <c r="K147" s="212" t="s">
        <v>19</v>
      </c>
      <c r="L147" s="42"/>
      <c r="M147" s="217" t="s">
        <v>19</v>
      </c>
      <c r="N147" s="218" t="s">
        <v>43</v>
      </c>
      <c r="O147" s="82"/>
      <c r="P147" s="219">
        <f>O147*H147</f>
        <v>0</v>
      </c>
      <c r="Q147" s="219">
        <v>0</v>
      </c>
      <c r="R147" s="219">
        <f>Q147*H147</f>
        <v>0</v>
      </c>
      <c r="S147" s="219">
        <v>0</v>
      </c>
      <c r="T147" s="220">
        <f>S147*H147</f>
        <v>0</v>
      </c>
      <c r="U147" s="36"/>
      <c r="V147" s="36"/>
      <c r="W147" s="36"/>
      <c r="X147" s="36"/>
      <c r="Y147" s="36"/>
      <c r="Z147" s="36"/>
      <c r="AA147" s="36"/>
      <c r="AB147" s="36"/>
      <c r="AC147" s="36"/>
      <c r="AD147" s="36"/>
      <c r="AE147" s="36"/>
      <c r="AR147" s="221" t="s">
        <v>297</v>
      </c>
      <c r="AT147" s="221" t="s">
        <v>234</v>
      </c>
      <c r="AU147" s="221" t="s">
        <v>81</v>
      </c>
      <c r="AY147" s="15" t="s">
        <v>232</v>
      </c>
      <c r="BE147" s="222">
        <f>IF(N147="základní",J147,0)</f>
        <v>0</v>
      </c>
      <c r="BF147" s="222">
        <f>IF(N147="snížená",J147,0)</f>
        <v>0</v>
      </c>
      <c r="BG147" s="222">
        <f>IF(N147="zákl. přenesená",J147,0)</f>
        <v>0</v>
      </c>
      <c r="BH147" s="222">
        <f>IF(N147="sníž. přenesená",J147,0)</f>
        <v>0</v>
      </c>
      <c r="BI147" s="222">
        <f>IF(N147="nulová",J147,0)</f>
        <v>0</v>
      </c>
      <c r="BJ147" s="15" t="s">
        <v>79</v>
      </c>
      <c r="BK147" s="222">
        <f>ROUND(I147*H147,2)</f>
        <v>0</v>
      </c>
      <c r="BL147" s="15" t="s">
        <v>297</v>
      </c>
      <c r="BM147" s="221" t="s">
        <v>3133</v>
      </c>
    </row>
    <row r="148" s="2" customFormat="1" ht="37.8" customHeight="1">
      <c r="A148" s="36"/>
      <c r="B148" s="37"/>
      <c r="C148" s="210" t="s">
        <v>2499</v>
      </c>
      <c r="D148" s="210" t="s">
        <v>234</v>
      </c>
      <c r="E148" s="211" t="s">
        <v>2596</v>
      </c>
      <c r="F148" s="212" t="s">
        <v>1541</v>
      </c>
      <c r="G148" s="213" t="s">
        <v>638</v>
      </c>
      <c r="H148" s="214">
        <v>1</v>
      </c>
      <c r="I148" s="215"/>
      <c r="J148" s="216">
        <f>ROUND(I148*H148,2)</f>
        <v>0</v>
      </c>
      <c r="K148" s="212" t="s">
        <v>19</v>
      </c>
      <c r="L148" s="42"/>
      <c r="M148" s="217" t="s">
        <v>19</v>
      </c>
      <c r="N148" s="218" t="s">
        <v>43</v>
      </c>
      <c r="O148" s="82"/>
      <c r="P148" s="219">
        <f>O148*H148</f>
        <v>0</v>
      </c>
      <c r="Q148" s="219">
        <v>0</v>
      </c>
      <c r="R148" s="219">
        <f>Q148*H148</f>
        <v>0</v>
      </c>
      <c r="S148" s="219">
        <v>0</v>
      </c>
      <c r="T148" s="220">
        <f>S148*H148</f>
        <v>0</v>
      </c>
      <c r="U148" s="36"/>
      <c r="V148" s="36"/>
      <c r="W148" s="36"/>
      <c r="X148" s="36"/>
      <c r="Y148" s="36"/>
      <c r="Z148" s="36"/>
      <c r="AA148" s="36"/>
      <c r="AB148" s="36"/>
      <c r="AC148" s="36"/>
      <c r="AD148" s="36"/>
      <c r="AE148" s="36"/>
      <c r="AR148" s="221" t="s">
        <v>297</v>
      </c>
      <c r="AT148" s="221" t="s">
        <v>234</v>
      </c>
      <c r="AU148" s="221" t="s">
        <v>81</v>
      </c>
      <c r="AY148" s="15" t="s">
        <v>232</v>
      </c>
      <c r="BE148" s="222">
        <f>IF(N148="základní",J148,0)</f>
        <v>0</v>
      </c>
      <c r="BF148" s="222">
        <f>IF(N148="snížená",J148,0)</f>
        <v>0</v>
      </c>
      <c r="BG148" s="222">
        <f>IF(N148="zákl. přenesená",J148,0)</f>
        <v>0</v>
      </c>
      <c r="BH148" s="222">
        <f>IF(N148="sníž. přenesená",J148,0)</f>
        <v>0</v>
      </c>
      <c r="BI148" s="222">
        <f>IF(N148="nulová",J148,0)</f>
        <v>0</v>
      </c>
      <c r="BJ148" s="15" t="s">
        <v>79</v>
      </c>
      <c r="BK148" s="222">
        <f>ROUND(I148*H148,2)</f>
        <v>0</v>
      </c>
      <c r="BL148" s="15" t="s">
        <v>297</v>
      </c>
      <c r="BM148" s="221" t="s">
        <v>3134</v>
      </c>
    </row>
    <row r="149" s="2" customFormat="1" ht="14.4" customHeight="1">
      <c r="A149" s="36"/>
      <c r="B149" s="37"/>
      <c r="C149" s="210" t="s">
        <v>2503</v>
      </c>
      <c r="D149" s="210" t="s">
        <v>234</v>
      </c>
      <c r="E149" s="211" t="s">
        <v>3135</v>
      </c>
      <c r="F149" s="212" t="s">
        <v>1544</v>
      </c>
      <c r="G149" s="213" t="s">
        <v>638</v>
      </c>
      <c r="H149" s="214">
        <v>1</v>
      </c>
      <c r="I149" s="215"/>
      <c r="J149" s="216">
        <f>ROUND(I149*H149,2)</f>
        <v>0</v>
      </c>
      <c r="K149" s="212" t="s">
        <v>19</v>
      </c>
      <c r="L149" s="42"/>
      <c r="M149" s="217" t="s">
        <v>19</v>
      </c>
      <c r="N149" s="218" t="s">
        <v>43</v>
      </c>
      <c r="O149" s="82"/>
      <c r="P149" s="219">
        <f>O149*H149</f>
        <v>0</v>
      </c>
      <c r="Q149" s="219">
        <v>0</v>
      </c>
      <c r="R149" s="219">
        <f>Q149*H149</f>
        <v>0</v>
      </c>
      <c r="S149" s="219">
        <v>0</v>
      </c>
      <c r="T149" s="220">
        <f>S149*H149</f>
        <v>0</v>
      </c>
      <c r="U149" s="36"/>
      <c r="V149" s="36"/>
      <c r="W149" s="36"/>
      <c r="X149" s="36"/>
      <c r="Y149" s="36"/>
      <c r="Z149" s="36"/>
      <c r="AA149" s="36"/>
      <c r="AB149" s="36"/>
      <c r="AC149" s="36"/>
      <c r="AD149" s="36"/>
      <c r="AE149" s="36"/>
      <c r="AR149" s="221" t="s">
        <v>297</v>
      </c>
      <c r="AT149" s="221" t="s">
        <v>234</v>
      </c>
      <c r="AU149" s="221" t="s">
        <v>81</v>
      </c>
      <c r="AY149" s="15" t="s">
        <v>232</v>
      </c>
      <c r="BE149" s="222">
        <f>IF(N149="základní",J149,0)</f>
        <v>0</v>
      </c>
      <c r="BF149" s="222">
        <f>IF(N149="snížená",J149,0)</f>
        <v>0</v>
      </c>
      <c r="BG149" s="222">
        <f>IF(N149="zákl. přenesená",J149,0)</f>
        <v>0</v>
      </c>
      <c r="BH149" s="222">
        <f>IF(N149="sníž. přenesená",J149,0)</f>
        <v>0</v>
      </c>
      <c r="BI149" s="222">
        <f>IF(N149="nulová",J149,0)</f>
        <v>0</v>
      </c>
      <c r="BJ149" s="15" t="s">
        <v>79</v>
      </c>
      <c r="BK149" s="222">
        <f>ROUND(I149*H149,2)</f>
        <v>0</v>
      </c>
      <c r="BL149" s="15" t="s">
        <v>297</v>
      </c>
      <c r="BM149" s="221" t="s">
        <v>3136</v>
      </c>
    </row>
    <row r="150" s="2" customFormat="1" ht="14.4" customHeight="1">
      <c r="A150" s="36"/>
      <c r="B150" s="37"/>
      <c r="C150" s="210" t="s">
        <v>2507</v>
      </c>
      <c r="D150" s="210" t="s">
        <v>234</v>
      </c>
      <c r="E150" s="211" t="s">
        <v>2805</v>
      </c>
      <c r="F150" s="212" t="s">
        <v>1547</v>
      </c>
      <c r="G150" s="213" t="s">
        <v>638</v>
      </c>
      <c r="H150" s="214">
        <v>1</v>
      </c>
      <c r="I150" s="215"/>
      <c r="J150" s="216">
        <f>ROUND(I150*H150,2)</f>
        <v>0</v>
      </c>
      <c r="K150" s="212" t="s">
        <v>19</v>
      </c>
      <c r="L150" s="42"/>
      <c r="M150" s="233" t="s">
        <v>19</v>
      </c>
      <c r="N150" s="234" t="s">
        <v>43</v>
      </c>
      <c r="O150" s="235"/>
      <c r="P150" s="236">
        <f>O150*H150</f>
        <v>0</v>
      </c>
      <c r="Q150" s="236">
        <v>0</v>
      </c>
      <c r="R150" s="236">
        <f>Q150*H150</f>
        <v>0</v>
      </c>
      <c r="S150" s="236">
        <v>0</v>
      </c>
      <c r="T150" s="237">
        <f>S150*H150</f>
        <v>0</v>
      </c>
      <c r="U150" s="36"/>
      <c r="V150" s="36"/>
      <c r="W150" s="36"/>
      <c r="X150" s="36"/>
      <c r="Y150" s="36"/>
      <c r="Z150" s="36"/>
      <c r="AA150" s="36"/>
      <c r="AB150" s="36"/>
      <c r="AC150" s="36"/>
      <c r="AD150" s="36"/>
      <c r="AE150" s="36"/>
      <c r="AR150" s="221" t="s">
        <v>297</v>
      </c>
      <c r="AT150" s="221" t="s">
        <v>234</v>
      </c>
      <c r="AU150" s="221" t="s">
        <v>81</v>
      </c>
      <c r="AY150" s="15" t="s">
        <v>232</v>
      </c>
      <c r="BE150" s="222">
        <f>IF(N150="základní",J150,0)</f>
        <v>0</v>
      </c>
      <c r="BF150" s="222">
        <f>IF(N150="snížená",J150,0)</f>
        <v>0</v>
      </c>
      <c r="BG150" s="222">
        <f>IF(N150="zákl. přenesená",J150,0)</f>
        <v>0</v>
      </c>
      <c r="BH150" s="222">
        <f>IF(N150="sníž. přenesená",J150,0)</f>
        <v>0</v>
      </c>
      <c r="BI150" s="222">
        <f>IF(N150="nulová",J150,0)</f>
        <v>0</v>
      </c>
      <c r="BJ150" s="15" t="s">
        <v>79</v>
      </c>
      <c r="BK150" s="222">
        <f>ROUND(I150*H150,2)</f>
        <v>0</v>
      </c>
      <c r="BL150" s="15" t="s">
        <v>297</v>
      </c>
      <c r="BM150" s="221" t="s">
        <v>3137</v>
      </c>
    </row>
    <row r="151" s="2" customFormat="1" ht="6.96" customHeight="1">
      <c r="A151" s="36"/>
      <c r="B151" s="57"/>
      <c r="C151" s="58"/>
      <c r="D151" s="58"/>
      <c r="E151" s="58"/>
      <c r="F151" s="58"/>
      <c r="G151" s="58"/>
      <c r="H151" s="58"/>
      <c r="I151" s="58"/>
      <c r="J151" s="58"/>
      <c r="K151" s="58"/>
      <c r="L151" s="42"/>
      <c r="M151" s="36"/>
      <c r="O151" s="36"/>
      <c r="P151" s="36"/>
      <c r="Q151" s="36"/>
      <c r="R151" s="36"/>
      <c r="S151" s="36"/>
      <c r="T151" s="36"/>
      <c r="U151" s="36"/>
      <c r="V151" s="36"/>
      <c r="W151" s="36"/>
      <c r="X151" s="36"/>
      <c r="Y151" s="36"/>
      <c r="Z151" s="36"/>
      <c r="AA151" s="36"/>
      <c r="AB151" s="36"/>
      <c r="AC151" s="36"/>
      <c r="AD151" s="36"/>
      <c r="AE151" s="36"/>
    </row>
  </sheetData>
  <sheetProtection sheet="1" autoFilter="0" formatColumns="0" formatRows="0" objects="1" scenarios="1" spinCount="100000" saltValue="kXH5A783gx6OR0CScg2cNchut+e7weJiSGiyBjzFV40aE0fyfV0kWUubTMz5geN4rMYsU04XbsyPchRLJPr5Hg==" hashValue="mfFMikCBbB6uSJrFvuBbZSy0VguTHH9nu6D2ET+4/EEpMMBmJOYi9elPe7Hg1Ja7K9haLIMBXPX+BXFwckQMVw==" algorithmName="SHA-512" password="CC35"/>
  <autoFilter ref="C80:K150"/>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196</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3138</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ROUND(J93,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ROUND((SUM(BE93:BE176)),  2)</f>
        <v>0</v>
      </c>
      <c r="G33" s="36"/>
      <c r="H33" s="36"/>
      <c r="I33" s="155">
        <v>0.20999999999999999</v>
      </c>
      <c r="J33" s="154">
        <f>ROUND(((SUM(BE93:BE176))*I33),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ROUND((SUM(BF93:BF176)),  2)</f>
        <v>0</v>
      </c>
      <c r="G34" s="36"/>
      <c r="H34" s="36"/>
      <c r="I34" s="155">
        <v>0.14999999999999999</v>
      </c>
      <c r="J34" s="154">
        <f>ROUND(((SUM(BF93:BF176))*I34),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ROUND((SUM(BG93:BG176)),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ROUND((SUM(BH93:BH176)),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ROUND((SUM(BI93:BI176)),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2020-076-12 - Multikanál</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J93</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574</v>
      </c>
      <c r="E60" s="175"/>
      <c r="F60" s="175"/>
      <c r="G60" s="175"/>
      <c r="H60" s="175"/>
      <c r="I60" s="175"/>
      <c r="J60" s="176">
        <f>J94</f>
        <v>0</v>
      </c>
      <c r="K60" s="173"/>
      <c r="L60" s="177"/>
      <c r="S60" s="9"/>
      <c r="T60" s="9"/>
      <c r="U60" s="9"/>
      <c r="V60" s="9"/>
      <c r="W60" s="9"/>
      <c r="X60" s="9"/>
      <c r="Y60" s="9"/>
      <c r="Z60" s="9"/>
      <c r="AA60" s="9"/>
      <c r="AB60" s="9"/>
      <c r="AC60" s="9"/>
      <c r="AD60" s="9"/>
      <c r="AE60" s="9"/>
    </row>
    <row r="61" s="10" customFormat="1" ht="19.92" customHeight="1">
      <c r="A61" s="10"/>
      <c r="B61" s="178"/>
      <c r="C61" s="123"/>
      <c r="D61" s="179" t="s">
        <v>3139</v>
      </c>
      <c r="E61" s="180"/>
      <c r="F61" s="180"/>
      <c r="G61" s="180"/>
      <c r="H61" s="180"/>
      <c r="I61" s="180"/>
      <c r="J61" s="181">
        <f>J95</f>
        <v>0</v>
      </c>
      <c r="K61" s="123"/>
      <c r="L61" s="182"/>
      <c r="S61" s="10"/>
      <c r="T61" s="10"/>
      <c r="U61" s="10"/>
      <c r="V61" s="10"/>
      <c r="W61" s="10"/>
      <c r="X61" s="10"/>
      <c r="Y61" s="10"/>
      <c r="Z61" s="10"/>
      <c r="AA61" s="10"/>
      <c r="AB61" s="10"/>
      <c r="AC61" s="10"/>
      <c r="AD61" s="10"/>
      <c r="AE61" s="10"/>
    </row>
    <row r="62" s="10" customFormat="1" ht="19.92" customHeight="1">
      <c r="A62" s="10"/>
      <c r="B62" s="178"/>
      <c r="C62" s="123"/>
      <c r="D62" s="179" t="s">
        <v>3140</v>
      </c>
      <c r="E62" s="180"/>
      <c r="F62" s="180"/>
      <c r="G62" s="180"/>
      <c r="H62" s="180"/>
      <c r="I62" s="180"/>
      <c r="J62" s="181">
        <f>J102</f>
        <v>0</v>
      </c>
      <c r="K62" s="123"/>
      <c r="L62" s="182"/>
      <c r="S62" s="10"/>
      <c r="T62" s="10"/>
      <c r="U62" s="10"/>
      <c r="V62" s="10"/>
      <c r="W62" s="10"/>
      <c r="X62" s="10"/>
      <c r="Y62" s="10"/>
      <c r="Z62" s="10"/>
      <c r="AA62" s="10"/>
      <c r="AB62" s="10"/>
      <c r="AC62" s="10"/>
      <c r="AD62" s="10"/>
      <c r="AE62" s="10"/>
    </row>
    <row r="63" s="10" customFormat="1" ht="19.92" customHeight="1">
      <c r="A63" s="10"/>
      <c r="B63" s="178"/>
      <c r="C63" s="123"/>
      <c r="D63" s="179" t="s">
        <v>3141</v>
      </c>
      <c r="E63" s="180"/>
      <c r="F63" s="180"/>
      <c r="G63" s="180"/>
      <c r="H63" s="180"/>
      <c r="I63" s="180"/>
      <c r="J63" s="181">
        <f>J105</f>
        <v>0</v>
      </c>
      <c r="K63" s="123"/>
      <c r="L63" s="182"/>
      <c r="S63" s="10"/>
      <c r="T63" s="10"/>
      <c r="U63" s="10"/>
      <c r="V63" s="10"/>
      <c r="W63" s="10"/>
      <c r="X63" s="10"/>
      <c r="Y63" s="10"/>
      <c r="Z63" s="10"/>
      <c r="AA63" s="10"/>
      <c r="AB63" s="10"/>
      <c r="AC63" s="10"/>
      <c r="AD63" s="10"/>
      <c r="AE63" s="10"/>
    </row>
    <row r="64" s="10" customFormat="1" ht="19.92" customHeight="1">
      <c r="A64" s="10"/>
      <c r="B64" s="178"/>
      <c r="C64" s="123"/>
      <c r="D64" s="179" t="s">
        <v>3142</v>
      </c>
      <c r="E64" s="180"/>
      <c r="F64" s="180"/>
      <c r="G64" s="180"/>
      <c r="H64" s="180"/>
      <c r="I64" s="180"/>
      <c r="J64" s="181">
        <f>J109</f>
        <v>0</v>
      </c>
      <c r="K64" s="123"/>
      <c r="L64" s="182"/>
      <c r="S64" s="10"/>
      <c r="T64" s="10"/>
      <c r="U64" s="10"/>
      <c r="V64" s="10"/>
      <c r="W64" s="10"/>
      <c r="X64" s="10"/>
      <c r="Y64" s="10"/>
      <c r="Z64" s="10"/>
      <c r="AA64" s="10"/>
      <c r="AB64" s="10"/>
      <c r="AC64" s="10"/>
      <c r="AD64" s="10"/>
      <c r="AE64" s="10"/>
    </row>
    <row r="65" s="10" customFormat="1" ht="19.92" customHeight="1">
      <c r="A65" s="10"/>
      <c r="B65" s="178"/>
      <c r="C65" s="123"/>
      <c r="D65" s="179" t="s">
        <v>3143</v>
      </c>
      <c r="E65" s="180"/>
      <c r="F65" s="180"/>
      <c r="G65" s="180"/>
      <c r="H65" s="180"/>
      <c r="I65" s="180"/>
      <c r="J65" s="181">
        <f>J114</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3144</v>
      </c>
      <c r="E66" s="180"/>
      <c r="F66" s="180"/>
      <c r="G66" s="180"/>
      <c r="H66" s="180"/>
      <c r="I66" s="180"/>
      <c r="J66" s="181">
        <f>J121</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3145</v>
      </c>
      <c r="E67" s="180"/>
      <c r="F67" s="180"/>
      <c r="G67" s="180"/>
      <c r="H67" s="180"/>
      <c r="I67" s="180"/>
      <c r="J67" s="181">
        <f>J128</f>
        <v>0</v>
      </c>
      <c r="K67" s="123"/>
      <c r="L67" s="182"/>
      <c r="S67" s="10"/>
      <c r="T67" s="10"/>
      <c r="U67" s="10"/>
      <c r="V67" s="10"/>
      <c r="W67" s="10"/>
      <c r="X67" s="10"/>
      <c r="Y67" s="10"/>
      <c r="Z67" s="10"/>
      <c r="AA67" s="10"/>
      <c r="AB67" s="10"/>
      <c r="AC67" s="10"/>
      <c r="AD67" s="10"/>
      <c r="AE67" s="10"/>
    </row>
    <row r="68" s="10" customFormat="1" ht="19.92" customHeight="1">
      <c r="A68" s="10"/>
      <c r="B68" s="178"/>
      <c r="C68" s="123"/>
      <c r="D68" s="179" t="s">
        <v>424</v>
      </c>
      <c r="E68" s="180"/>
      <c r="F68" s="180"/>
      <c r="G68" s="180"/>
      <c r="H68" s="180"/>
      <c r="I68" s="180"/>
      <c r="J68" s="181">
        <f>J141</f>
        <v>0</v>
      </c>
      <c r="K68" s="123"/>
      <c r="L68" s="182"/>
      <c r="S68" s="10"/>
      <c r="T68" s="10"/>
      <c r="U68" s="10"/>
      <c r="V68" s="10"/>
      <c r="W68" s="10"/>
      <c r="X68" s="10"/>
      <c r="Y68" s="10"/>
      <c r="Z68" s="10"/>
      <c r="AA68" s="10"/>
      <c r="AB68" s="10"/>
      <c r="AC68" s="10"/>
      <c r="AD68" s="10"/>
      <c r="AE68" s="10"/>
    </row>
    <row r="69" s="10" customFormat="1" ht="19.92" customHeight="1">
      <c r="A69" s="10"/>
      <c r="B69" s="178"/>
      <c r="C69" s="123"/>
      <c r="D69" s="179" t="s">
        <v>3146</v>
      </c>
      <c r="E69" s="180"/>
      <c r="F69" s="180"/>
      <c r="G69" s="180"/>
      <c r="H69" s="180"/>
      <c r="I69" s="180"/>
      <c r="J69" s="181">
        <f>J144</f>
        <v>0</v>
      </c>
      <c r="K69" s="123"/>
      <c r="L69" s="182"/>
      <c r="S69" s="10"/>
      <c r="T69" s="10"/>
      <c r="U69" s="10"/>
      <c r="V69" s="10"/>
      <c r="W69" s="10"/>
      <c r="X69" s="10"/>
      <c r="Y69" s="10"/>
      <c r="Z69" s="10"/>
      <c r="AA69" s="10"/>
      <c r="AB69" s="10"/>
      <c r="AC69" s="10"/>
      <c r="AD69" s="10"/>
      <c r="AE69" s="10"/>
    </row>
    <row r="70" s="10" customFormat="1" ht="19.92" customHeight="1">
      <c r="A70" s="10"/>
      <c r="B70" s="178"/>
      <c r="C70" s="123"/>
      <c r="D70" s="179" t="s">
        <v>1436</v>
      </c>
      <c r="E70" s="180"/>
      <c r="F70" s="180"/>
      <c r="G70" s="180"/>
      <c r="H70" s="180"/>
      <c r="I70" s="180"/>
      <c r="J70" s="181">
        <f>J155</f>
        <v>0</v>
      </c>
      <c r="K70" s="123"/>
      <c r="L70" s="182"/>
      <c r="S70" s="10"/>
      <c r="T70" s="10"/>
      <c r="U70" s="10"/>
      <c r="V70" s="10"/>
      <c r="W70" s="10"/>
      <c r="X70" s="10"/>
      <c r="Y70" s="10"/>
      <c r="Z70" s="10"/>
      <c r="AA70" s="10"/>
      <c r="AB70" s="10"/>
      <c r="AC70" s="10"/>
      <c r="AD70" s="10"/>
      <c r="AE70" s="10"/>
    </row>
    <row r="71" s="10" customFormat="1" ht="19.92" customHeight="1">
      <c r="A71" s="10"/>
      <c r="B71" s="178"/>
      <c r="C71" s="123"/>
      <c r="D71" s="179" t="s">
        <v>3147</v>
      </c>
      <c r="E71" s="180"/>
      <c r="F71" s="180"/>
      <c r="G71" s="180"/>
      <c r="H71" s="180"/>
      <c r="I71" s="180"/>
      <c r="J71" s="181">
        <f>J163</f>
        <v>0</v>
      </c>
      <c r="K71" s="123"/>
      <c r="L71" s="182"/>
      <c r="S71" s="10"/>
      <c r="T71" s="10"/>
      <c r="U71" s="10"/>
      <c r="V71" s="10"/>
      <c r="W71" s="10"/>
      <c r="X71" s="10"/>
      <c r="Y71" s="10"/>
      <c r="Z71" s="10"/>
      <c r="AA71" s="10"/>
      <c r="AB71" s="10"/>
      <c r="AC71" s="10"/>
      <c r="AD71" s="10"/>
      <c r="AE71" s="10"/>
    </row>
    <row r="72" s="10" customFormat="1" ht="19.92" customHeight="1">
      <c r="A72" s="10"/>
      <c r="B72" s="178"/>
      <c r="C72" s="123"/>
      <c r="D72" s="179" t="s">
        <v>1580</v>
      </c>
      <c r="E72" s="180"/>
      <c r="F72" s="180"/>
      <c r="G72" s="180"/>
      <c r="H72" s="180"/>
      <c r="I72" s="180"/>
      <c r="J72" s="181">
        <f>J167</f>
        <v>0</v>
      </c>
      <c r="K72" s="123"/>
      <c r="L72" s="182"/>
      <c r="S72" s="10"/>
      <c r="T72" s="10"/>
      <c r="U72" s="10"/>
      <c r="V72" s="10"/>
      <c r="W72" s="10"/>
      <c r="X72" s="10"/>
      <c r="Y72" s="10"/>
      <c r="Z72" s="10"/>
      <c r="AA72" s="10"/>
      <c r="AB72" s="10"/>
      <c r="AC72" s="10"/>
      <c r="AD72" s="10"/>
      <c r="AE72" s="10"/>
    </row>
    <row r="73" s="10" customFormat="1" ht="19.92" customHeight="1">
      <c r="A73" s="10"/>
      <c r="B73" s="178"/>
      <c r="C73" s="123"/>
      <c r="D73" s="179" t="s">
        <v>214</v>
      </c>
      <c r="E73" s="180"/>
      <c r="F73" s="180"/>
      <c r="G73" s="180"/>
      <c r="H73" s="180"/>
      <c r="I73" s="180"/>
      <c r="J73" s="181">
        <f>J173</f>
        <v>0</v>
      </c>
      <c r="K73" s="123"/>
      <c r="L73" s="182"/>
      <c r="S73" s="10"/>
      <c r="T73" s="10"/>
      <c r="U73" s="10"/>
      <c r="V73" s="10"/>
      <c r="W73" s="10"/>
      <c r="X73" s="10"/>
      <c r="Y73" s="10"/>
      <c r="Z73" s="10"/>
      <c r="AA73" s="10"/>
      <c r="AB73" s="10"/>
      <c r="AC73" s="10"/>
      <c r="AD73" s="10"/>
      <c r="AE73" s="10"/>
    </row>
    <row r="74" s="2" customFormat="1" ht="21.84" customHeight="1">
      <c r="A74" s="36"/>
      <c r="B74" s="37"/>
      <c r="C74" s="38"/>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6.96" customHeight="1">
      <c r="A75" s="36"/>
      <c r="B75" s="57"/>
      <c r="C75" s="58"/>
      <c r="D75" s="58"/>
      <c r="E75" s="58"/>
      <c r="F75" s="58"/>
      <c r="G75" s="58"/>
      <c r="H75" s="58"/>
      <c r="I75" s="58"/>
      <c r="J75" s="58"/>
      <c r="K75" s="58"/>
      <c r="L75" s="142"/>
      <c r="S75" s="36"/>
      <c r="T75" s="36"/>
      <c r="U75" s="36"/>
      <c r="V75" s="36"/>
      <c r="W75" s="36"/>
      <c r="X75" s="36"/>
      <c r="Y75" s="36"/>
      <c r="Z75" s="36"/>
      <c r="AA75" s="36"/>
      <c r="AB75" s="36"/>
      <c r="AC75" s="36"/>
      <c r="AD75" s="36"/>
      <c r="AE75" s="36"/>
    </row>
    <row r="79" s="2" customFormat="1" ht="6.96" customHeight="1">
      <c r="A79" s="36"/>
      <c r="B79" s="59"/>
      <c r="C79" s="60"/>
      <c r="D79" s="60"/>
      <c r="E79" s="60"/>
      <c r="F79" s="60"/>
      <c r="G79" s="60"/>
      <c r="H79" s="60"/>
      <c r="I79" s="60"/>
      <c r="J79" s="60"/>
      <c r="K79" s="60"/>
      <c r="L79" s="142"/>
      <c r="S79" s="36"/>
      <c r="T79" s="36"/>
      <c r="U79" s="36"/>
      <c r="V79" s="36"/>
      <c r="W79" s="36"/>
      <c r="X79" s="36"/>
      <c r="Y79" s="36"/>
      <c r="Z79" s="36"/>
      <c r="AA79" s="36"/>
      <c r="AB79" s="36"/>
      <c r="AC79" s="36"/>
      <c r="AD79" s="36"/>
      <c r="AE79" s="36"/>
    </row>
    <row r="80" s="2" customFormat="1" ht="24.96" customHeight="1">
      <c r="A80" s="36"/>
      <c r="B80" s="37"/>
      <c r="C80" s="21" t="s">
        <v>217</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12" customHeight="1">
      <c r="A82" s="36"/>
      <c r="B82" s="37"/>
      <c r="C82" s="30" t="s">
        <v>16</v>
      </c>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6.5" customHeight="1">
      <c r="A83" s="36"/>
      <c r="B83" s="37"/>
      <c r="C83" s="38"/>
      <c r="D83" s="38"/>
      <c r="E83" s="167" t="str">
        <f>E7</f>
        <v>Školní sklad FLD, trafostanice</v>
      </c>
      <c r="F83" s="30"/>
      <c r="G83" s="30"/>
      <c r="H83" s="30"/>
      <c r="I83" s="38"/>
      <c r="J83" s="38"/>
      <c r="K83" s="38"/>
      <c r="L83" s="142"/>
      <c r="S83" s="36"/>
      <c r="T83" s="36"/>
      <c r="U83" s="36"/>
      <c r="V83" s="36"/>
      <c r="W83" s="36"/>
      <c r="X83" s="36"/>
      <c r="Y83" s="36"/>
      <c r="Z83" s="36"/>
      <c r="AA83" s="36"/>
      <c r="AB83" s="36"/>
      <c r="AC83" s="36"/>
      <c r="AD83" s="36"/>
      <c r="AE83" s="36"/>
    </row>
    <row r="84" s="2" customFormat="1" ht="12" customHeight="1">
      <c r="A84" s="36"/>
      <c r="B84" s="37"/>
      <c r="C84" s="30" t="s">
        <v>201</v>
      </c>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16.5" customHeight="1">
      <c r="A85" s="36"/>
      <c r="B85" s="37"/>
      <c r="C85" s="38"/>
      <c r="D85" s="38"/>
      <c r="E85" s="67" t="str">
        <f>E9</f>
        <v>2020-076-12 - Multikanál</v>
      </c>
      <c r="F85" s="38"/>
      <c r="G85" s="38"/>
      <c r="H85" s="38"/>
      <c r="I85" s="38"/>
      <c r="J85" s="38"/>
      <c r="K85" s="38"/>
      <c r="L85" s="142"/>
      <c r="S85" s="36"/>
      <c r="T85" s="36"/>
      <c r="U85" s="36"/>
      <c r="V85" s="36"/>
      <c r="W85" s="36"/>
      <c r="X85" s="36"/>
      <c r="Y85" s="36"/>
      <c r="Z85" s="36"/>
      <c r="AA85" s="36"/>
      <c r="AB85" s="36"/>
      <c r="AC85" s="36"/>
      <c r="AD85" s="36"/>
      <c r="AE85" s="36"/>
    </row>
    <row r="86" s="2" customFormat="1" ht="6.96"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2" customFormat="1" ht="12" customHeight="1">
      <c r="A87" s="36"/>
      <c r="B87" s="37"/>
      <c r="C87" s="30" t="s">
        <v>21</v>
      </c>
      <c r="D87" s="38"/>
      <c r="E87" s="38"/>
      <c r="F87" s="25" t="str">
        <f>F12</f>
        <v>Kamýcká 1176, Praha 6</v>
      </c>
      <c r="G87" s="38"/>
      <c r="H87" s="38"/>
      <c r="I87" s="30" t="s">
        <v>23</v>
      </c>
      <c r="J87" s="70" t="str">
        <f>IF(J12="","",J12)</f>
        <v>16. 10. 2020</v>
      </c>
      <c r="K87" s="38"/>
      <c r="L87" s="142"/>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142"/>
      <c r="S88" s="36"/>
      <c r="T88" s="36"/>
      <c r="U88" s="36"/>
      <c r="V88" s="36"/>
      <c r="W88" s="36"/>
      <c r="X88" s="36"/>
      <c r="Y88" s="36"/>
      <c r="Z88" s="36"/>
      <c r="AA88" s="36"/>
      <c r="AB88" s="36"/>
      <c r="AC88" s="36"/>
      <c r="AD88" s="36"/>
      <c r="AE88" s="36"/>
    </row>
    <row r="89" s="2" customFormat="1" ht="40.05" customHeight="1">
      <c r="A89" s="36"/>
      <c r="B89" s="37"/>
      <c r="C89" s="30" t="s">
        <v>25</v>
      </c>
      <c r="D89" s="38"/>
      <c r="E89" s="38"/>
      <c r="F89" s="25" t="str">
        <f>E15</f>
        <v>ČZU v Praze, Kamýcká 1176, Praha 6</v>
      </c>
      <c r="G89" s="38"/>
      <c r="H89" s="38"/>
      <c r="I89" s="30" t="s">
        <v>31</v>
      </c>
      <c r="J89" s="34" t="str">
        <f>E21</f>
        <v>Ing. Vladimír Čapka, Gerstnerova 5/658, Praha 7</v>
      </c>
      <c r="K89" s="38"/>
      <c r="L89" s="142"/>
      <c r="S89" s="36"/>
      <c r="T89" s="36"/>
      <c r="U89" s="36"/>
      <c r="V89" s="36"/>
      <c r="W89" s="36"/>
      <c r="X89" s="36"/>
      <c r="Y89" s="36"/>
      <c r="Z89" s="36"/>
      <c r="AA89" s="36"/>
      <c r="AB89" s="36"/>
      <c r="AC89" s="36"/>
      <c r="AD89" s="36"/>
      <c r="AE89" s="36"/>
    </row>
    <row r="90" s="2" customFormat="1" ht="25.65" customHeight="1">
      <c r="A90" s="36"/>
      <c r="B90" s="37"/>
      <c r="C90" s="30" t="s">
        <v>29</v>
      </c>
      <c r="D90" s="38"/>
      <c r="E90" s="38"/>
      <c r="F90" s="25" t="str">
        <f>IF(E18="","",E18)</f>
        <v>Vyplň údaj</v>
      </c>
      <c r="G90" s="38"/>
      <c r="H90" s="38"/>
      <c r="I90" s="30" t="s">
        <v>34</v>
      </c>
      <c r="J90" s="34" t="str">
        <f>E24</f>
        <v>Ing. Dana Mlejnková</v>
      </c>
      <c r="K90" s="38"/>
      <c r="L90" s="142"/>
      <c r="S90" s="36"/>
      <c r="T90" s="36"/>
      <c r="U90" s="36"/>
      <c r="V90" s="36"/>
      <c r="W90" s="36"/>
      <c r="X90" s="36"/>
      <c r="Y90" s="36"/>
      <c r="Z90" s="36"/>
      <c r="AA90" s="36"/>
      <c r="AB90" s="36"/>
      <c r="AC90" s="36"/>
      <c r="AD90" s="36"/>
      <c r="AE90" s="36"/>
    </row>
    <row r="91" s="2" customFormat="1" ht="10.32" customHeight="1">
      <c r="A91" s="36"/>
      <c r="B91" s="37"/>
      <c r="C91" s="38"/>
      <c r="D91" s="38"/>
      <c r="E91" s="38"/>
      <c r="F91" s="38"/>
      <c r="G91" s="38"/>
      <c r="H91" s="38"/>
      <c r="I91" s="38"/>
      <c r="J91" s="38"/>
      <c r="K91" s="38"/>
      <c r="L91" s="142"/>
      <c r="S91" s="36"/>
      <c r="T91" s="36"/>
      <c r="U91" s="36"/>
      <c r="V91" s="36"/>
      <c r="W91" s="36"/>
      <c r="X91" s="36"/>
      <c r="Y91" s="36"/>
      <c r="Z91" s="36"/>
      <c r="AA91" s="36"/>
      <c r="AB91" s="36"/>
      <c r="AC91" s="36"/>
      <c r="AD91" s="36"/>
      <c r="AE91" s="36"/>
    </row>
    <row r="92" s="11" customFormat="1" ht="29.28" customHeight="1">
      <c r="A92" s="183"/>
      <c r="B92" s="184"/>
      <c r="C92" s="185" t="s">
        <v>218</v>
      </c>
      <c r="D92" s="186" t="s">
        <v>57</v>
      </c>
      <c r="E92" s="186" t="s">
        <v>53</v>
      </c>
      <c r="F92" s="186" t="s">
        <v>54</v>
      </c>
      <c r="G92" s="186" t="s">
        <v>219</v>
      </c>
      <c r="H92" s="186" t="s">
        <v>220</v>
      </c>
      <c r="I92" s="186" t="s">
        <v>221</v>
      </c>
      <c r="J92" s="186" t="s">
        <v>208</v>
      </c>
      <c r="K92" s="187" t="s">
        <v>222</v>
      </c>
      <c r="L92" s="188"/>
      <c r="M92" s="90" t="s">
        <v>19</v>
      </c>
      <c r="N92" s="91" t="s">
        <v>42</v>
      </c>
      <c r="O92" s="91" t="s">
        <v>223</v>
      </c>
      <c r="P92" s="91" t="s">
        <v>224</v>
      </c>
      <c r="Q92" s="91" t="s">
        <v>225</v>
      </c>
      <c r="R92" s="91" t="s">
        <v>226</v>
      </c>
      <c r="S92" s="91" t="s">
        <v>227</v>
      </c>
      <c r="T92" s="92" t="s">
        <v>228</v>
      </c>
      <c r="U92" s="183"/>
      <c r="V92" s="183"/>
      <c r="W92" s="183"/>
      <c r="X92" s="183"/>
      <c r="Y92" s="183"/>
      <c r="Z92" s="183"/>
      <c r="AA92" s="183"/>
      <c r="AB92" s="183"/>
      <c r="AC92" s="183"/>
      <c r="AD92" s="183"/>
      <c r="AE92" s="183"/>
    </row>
    <row r="93" s="2" customFormat="1" ht="22.8" customHeight="1">
      <c r="A93" s="36"/>
      <c r="B93" s="37"/>
      <c r="C93" s="97" t="s">
        <v>229</v>
      </c>
      <c r="D93" s="38"/>
      <c r="E93" s="38"/>
      <c r="F93" s="38"/>
      <c r="G93" s="38"/>
      <c r="H93" s="38"/>
      <c r="I93" s="38"/>
      <c r="J93" s="189">
        <f>BK93</f>
        <v>0</v>
      </c>
      <c r="K93" s="38"/>
      <c r="L93" s="42"/>
      <c r="M93" s="93"/>
      <c r="N93" s="190"/>
      <c r="O93" s="94"/>
      <c r="P93" s="191">
        <f>P94</f>
        <v>0</v>
      </c>
      <c r="Q93" s="94"/>
      <c r="R93" s="191">
        <f>R94</f>
        <v>164.20543665075999</v>
      </c>
      <c r="S93" s="94"/>
      <c r="T93" s="192">
        <f>T94</f>
        <v>25.59845</v>
      </c>
      <c r="U93" s="36"/>
      <c r="V93" s="36"/>
      <c r="W93" s="36"/>
      <c r="X93" s="36"/>
      <c r="Y93" s="36"/>
      <c r="Z93" s="36"/>
      <c r="AA93" s="36"/>
      <c r="AB93" s="36"/>
      <c r="AC93" s="36"/>
      <c r="AD93" s="36"/>
      <c r="AE93" s="36"/>
      <c r="AT93" s="15" t="s">
        <v>71</v>
      </c>
      <c r="AU93" s="15" t="s">
        <v>209</v>
      </c>
      <c r="BK93" s="193">
        <f>BK94</f>
        <v>0</v>
      </c>
    </row>
    <row r="94" s="12" customFormat="1" ht="25.92" customHeight="1">
      <c r="A94" s="12"/>
      <c r="B94" s="194"/>
      <c r="C94" s="195"/>
      <c r="D94" s="196" t="s">
        <v>71</v>
      </c>
      <c r="E94" s="197" t="s">
        <v>230</v>
      </c>
      <c r="F94" s="197" t="s">
        <v>577</v>
      </c>
      <c r="G94" s="195"/>
      <c r="H94" s="195"/>
      <c r="I94" s="198"/>
      <c r="J94" s="199">
        <f>BK94</f>
        <v>0</v>
      </c>
      <c r="K94" s="195"/>
      <c r="L94" s="200"/>
      <c r="M94" s="201"/>
      <c r="N94" s="202"/>
      <c r="O94" s="202"/>
      <c r="P94" s="203">
        <f>P95+P102+P105+P109+P114+P121+P128+P141+P144+P155+P163+P167+P173</f>
        <v>0</v>
      </c>
      <c r="Q94" s="202"/>
      <c r="R94" s="203">
        <f>R95+R102+R105+R109+R114+R121+R128+R141+R144+R155+R163+R167+R173</f>
        <v>164.20543665075999</v>
      </c>
      <c r="S94" s="202"/>
      <c r="T94" s="204">
        <f>T95+T102+T105+T109+T114+T121+T128+T141+T144+T155+T163+T167+T173</f>
        <v>25.59845</v>
      </c>
      <c r="U94" s="12"/>
      <c r="V94" s="12"/>
      <c r="W94" s="12"/>
      <c r="X94" s="12"/>
      <c r="Y94" s="12"/>
      <c r="Z94" s="12"/>
      <c r="AA94" s="12"/>
      <c r="AB94" s="12"/>
      <c r="AC94" s="12"/>
      <c r="AD94" s="12"/>
      <c r="AE94" s="12"/>
      <c r="AR94" s="205" t="s">
        <v>79</v>
      </c>
      <c r="AT94" s="206" t="s">
        <v>71</v>
      </c>
      <c r="AU94" s="206" t="s">
        <v>72</v>
      </c>
      <c r="AY94" s="205" t="s">
        <v>232</v>
      </c>
      <c r="BK94" s="207">
        <f>BK95+BK102+BK105+BK109+BK114+BK121+BK128+BK141+BK144+BK155+BK163+BK167+BK173</f>
        <v>0</v>
      </c>
    </row>
    <row r="95" s="12" customFormat="1" ht="22.8" customHeight="1">
      <c r="A95" s="12"/>
      <c r="B95" s="194"/>
      <c r="C95" s="195"/>
      <c r="D95" s="196" t="s">
        <v>71</v>
      </c>
      <c r="E95" s="208" t="s">
        <v>276</v>
      </c>
      <c r="F95" s="208" t="s">
        <v>3148</v>
      </c>
      <c r="G95" s="195"/>
      <c r="H95" s="195"/>
      <c r="I95" s="198"/>
      <c r="J95" s="209">
        <f>BK95</f>
        <v>0</v>
      </c>
      <c r="K95" s="195"/>
      <c r="L95" s="200"/>
      <c r="M95" s="201"/>
      <c r="N95" s="202"/>
      <c r="O95" s="202"/>
      <c r="P95" s="203">
        <f>SUM(P96:P101)</f>
        <v>0</v>
      </c>
      <c r="Q95" s="202"/>
      <c r="R95" s="203">
        <f>SUM(R96:R101)</f>
        <v>0</v>
      </c>
      <c r="S95" s="202"/>
      <c r="T95" s="204">
        <f>SUM(T96:T101)</f>
        <v>25.224450000000001</v>
      </c>
      <c r="U95" s="12"/>
      <c r="V95" s="12"/>
      <c r="W95" s="12"/>
      <c r="X95" s="12"/>
      <c r="Y95" s="12"/>
      <c r="Z95" s="12"/>
      <c r="AA95" s="12"/>
      <c r="AB95" s="12"/>
      <c r="AC95" s="12"/>
      <c r="AD95" s="12"/>
      <c r="AE95" s="12"/>
      <c r="AR95" s="205" t="s">
        <v>79</v>
      </c>
      <c r="AT95" s="206" t="s">
        <v>71</v>
      </c>
      <c r="AU95" s="206" t="s">
        <v>79</v>
      </c>
      <c r="AY95" s="205" t="s">
        <v>232</v>
      </c>
      <c r="BK95" s="207">
        <f>SUM(BK96:BK101)</f>
        <v>0</v>
      </c>
    </row>
    <row r="96" s="2" customFormat="1" ht="14.4" customHeight="1">
      <c r="A96" s="36"/>
      <c r="B96" s="37"/>
      <c r="C96" s="210" t="s">
        <v>79</v>
      </c>
      <c r="D96" s="210" t="s">
        <v>234</v>
      </c>
      <c r="E96" s="211" t="s">
        <v>3149</v>
      </c>
      <c r="F96" s="212" t="s">
        <v>3150</v>
      </c>
      <c r="G96" s="213" t="s">
        <v>237</v>
      </c>
      <c r="H96" s="214">
        <v>53.090000000000003</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3151</v>
      </c>
    </row>
    <row r="97" s="2" customFormat="1" ht="37.8" customHeight="1">
      <c r="A97" s="36"/>
      <c r="B97" s="37"/>
      <c r="C97" s="210" t="s">
        <v>81</v>
      </c>
      <c r="D97" s="210" t="s">
        <v>234</v>
      </c>
      <c r="E97" s="211" t="s">
        <v>3152</v>
      </c>
      <c r="F97" s="212" t="s">
        <v>3153</v>
      </c>
      <c r="G97" s="213" t="s">
        <v>237</v>
      </c>
      <c r="H97" s="214">
        <v>2</v>
      </c>
      <c r="I97" s="215"/>
      <c r="J97" s="216">
        <f>ROUND(I97*H97,2)</f>
        <v>0</v>
      </c>
      <c r="K97" s="212" t="s">
        <v>238</v>
      </c>
      <c r="L97" s="42"/>
      <c r="M97" s="217" t="s">
        <v>19</v>
      </c>
      <c r="N97" s="218" t="s">
        <v>43</v>
      </c>
      <c r="O97" s="82"/>
      <c r="P97" s="219">
        <f>O97*H97</f>
        <v>0</v>
      </c>
      <c r="Q97" s="219">
        <v>0</v>
      </c>
      <c r="R97" s="219">
        <f>Q97*H97</f>
        <v>0</v>
      </c>
      <c r="S97" s="219">
        <v>0.26000000000000001</v>
      </c>
      <c r="T97" s="220">
        <f>S97*H97</f>
        <v>0.52000000000000002</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3154</v>
      </c>
    </row>
    <row r="98" s="2" customFormat="1" ht="37.8" customHeight="1">
      <c r="A98" s="36"/>
      <c r="B98" s="37"/>
      <c r="C98" s="210" t="s">
        <v>245</v>
      </c>
      <c r="D98" s="210" t="s">
        <v>234</v>
      </c>
      <c r="E98" s="211" t="s">
        <v>3155</v>
      </c>
      <c r="F98" s="212" t="s">
        <v>3156</v>
      </c>
      <c r="G98" s="213" t="s">
        <v>237</v>
      </c>
      <c r="H98" s="214">
        <v>20.510000000000002</v>
      </c>
      <c r="I98" s="215"/>
      <c r="J98" s="216">
        <f>ROUND(I98*H98,2)</f>
        <v>0</v>
      </c>
      <c r="K98" s="212" t="s">
        <v>238</v>
      </c>
      <c r="L98" s="42"/>
      <c r="M98" s="217" t="s">
        <v>19</v>
      </c>
      <c r="N98" s="218" t="s">
        <v>43</v>
      </c>
      <c r="O98" s="82"/>
      <c r="P98" s="219">
        <f>O98*H98</f>
        <v>0</v>
      </c>
      <c r="Q98" s="219">
        <v>0</v>
      </c>
      <c r="R98" s="219">
        <f>Q98*H98</f>
        <v>0</v>
      </c>
      <c r="S98" s="219">
        <v>0.29499999999999998</v>
      </c>
      <c r="T98" s="220">
        <f>S98*H98</f>
        <v>6.0504500000000006</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3157</v>
      </c>
    </row>
    <row r="99" s="2" customFormat="1" ht="37.8" customHeight="1">
      <c r="A99" s="36"/>
      <c r="B99" s="37"/>
      <c r="C99" s="210" t="s">
        <v>239</v>
      </c>
      <c r="D99" s="210" t="s">
        <v>234</v>
      </c>
      <c r="E99" s="211" t="s">
        <v>3158</v>
      </c>
      <c r="F99" s="212" t="s">
        <v>3159</v>
      </c>
      <c r="G99" s="213" t="s">
        <v>237</v>
      </c>
      <c r="H99" s="214">
        <v>1.6000000000000001</v>
      </c>
      <c r="I99" s="215"/>
      <c r="J99" s="216">
        <f>ROUND(I99*H99,2)</f>
        <v>0</v>
      </c>
      <c r="K99" s="212" t="s">
        <v>238</v>
      </c>
      <c r="L99" s="42"/>
      <c r="M99" s="217" t="s">
        <v>19</v>
      </c>
      <c r="N99" s="218" t="s">
        <v>43</v>
      </c>
      <c r="O99" s="82"/>
      <c r="P99" s="219">
        <f>O99*H99</f>
        <v>0</v>
      </c>
      <c r="Q99" s="219">
        <v>0</v>
      </c>
      <c r="R99" s="219">
        <f>Q99*H99</f>
        <v>0</v>
      </c>
      <c r="S99" s="219">
        <v>0.44</v>
      </c>
      <c r="T99" s="220">
        <f>S99*H99</f>
        <v>0.70400000000000007</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3160</v>
      </c>
    </row>
    <row r="100" s="2" customFormat="1" ht="37.8" customHeight="1">
      <c r="A100" s="36"/>
      <c r="B100" s="37"/>
      <c r="C100" s="210" t="s">
        <v>252</v>
      </c>
      <c r="D100" s="210" t="s">
        <v>234</v>
      </c>
      <c r="E100" s="211" t="s">
        <v>3161</v>
      </c>
      <c r="F100" s="212" t="s">
        <v>3162</v>
      </c>
      <c r="G100" s="213" t="s">
        <v>237</v>
      </c>
      <c r="H100" s="214">
        <v>22.02</v>
      </c>
      <c r="I100" s="215"/>
      <c r="J100" s="216">
        <f>ROUND(I100*H100,2)</f>
        <v>0</v>
      </c>
      <c r="K100" s="212" t="s">
        <v>238</v>
      </c>
      <c r="L100" s="42"/>
      <c r="M100" s="217" t="s">
        <v>19</v>
      </c>
      <c r="N100" s="218" t="s">
        <v>43</v>
      </c>
      <c r="O100" s="82"/>
      <c r="P100" s="219">
        <f>O100*H100</f>
        <v>0</v>
      </c>
      <c r="Q100" s="219">
        <v>0</v>
      </c>
      <c r="R100" s="219">
        <f>Q100*H100</f>
        <v>0</v>
      </c>
      <c r="S100" s="219">
        <v>0.75</v>
      </c>
      <c r="T100" s="220">
        <f>S100*H100</f>
        <v>16.515000000000001</v>
      </c>
      <c r="U100" s="36"/>
      <c r="V100" s="36"/>
      <c r="W100" s="36"/>
      <c r="X100" s="36"/>
      <c r="Y100" s="36"/>
      <c r="Z100" s="36"/>
      <c r="AA100" s="36"/>
      <c r="AB100" s="36"/>
      <c r="AC100" s="36"/>
      <c r="AD100" s="36"/>
      <c r="AE100" s="36"/>
      <c r="AR100" s="221" t="s">
        <v>239</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3163</v>
      </c>
    </row>
    <row r="101" s="2" customFormat="1" ht="24.15" customHeight="1">
      <c r="A101" s="36"/>
      <c r="B101" s="37"/>
      <c r="C101" s="210" t="s">
        <v>256</v>
      </c>
      <c r="D101" s="210" t="s">
        <v>234</v>
      </c>
      <c r="E101" s="211" t="s">
        <v>3164</v>
      </c>
      <c r="F101" s="212" t="s">
        <v>3165</v>
      </c>
      <c r="G101" s="213" t="s">
        <v>542</v>
      </c>
      <c r="H101" s="214">
        <v>7</v>
      </c>
      <c r="I101" s="215"/>
      <c r="J101" s="216">
        <f>ROUND(I101*H101,2)</f>
        <v>0</v>
      </c>
      <c r="K101" s="212" t="s">
        <v>238</v>
      </c>
      <c r="L101" s="42"/>
      <c r="M101" s="217" t="s">
        <v>19</v>
      </c>
      <c r="N101" s="218" t="s">
        <v>43</v>
      </c>
      <c r="O101" s="82"/>
      <c r="P101" s="219">
        <f>O101*H101</f>
        <v>0</v>
      </c>
      <c r="Q101" s="219">
        <v>0</v>
      </c>
      <c r="R101" s="219">
        <f>Q101*H101</f>
        <v>0</v>
      </c>
      <c r="S101" s="219">
        <v>0.20499999999999999</v>
      </c>
      <c r="T101" s="220">
        <f>S101*H101</f>
        <v>1.4349999999999998</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3166</v>
      </c>
    </row>
    <row r="102" s="12" customFormat="1" ht="22.8" customHeight="1">
      <c r="A102" s="12"/>
      <c r="B102" s="194"/>
      <c r="C102" s="195"/>
      <c r="D102" s="196" t="s">
        <v>71</v>
      </c>
      <c r="E102" s="208" t="s">
        <v>280</v>
      </c>
      <c r="F102" s="208" t="s">
        <v>3167</v>
      </c>
      <c r="G102" s="195"/>
      <c r="H102" s="195"/>
      <c r="I102" s="198"/>
      <c r="J102" s="209">
        <f>BK102</f>
        <v>0</v>
      </c>
      <c r="K102" s="195"/>
      <c r="L102" s="200"/>
      <c r="M102" s="201"/>
      <c r="N102" s="202"/>
      <c r="O102" s="202"/>
      <c r="P102" s="203">
        <f>SUM(P103:P104)</f>
        <v>0</v>
      </c>
      <c r="Q102" s="202"/>
      <c r="R102" s="203">
        <f>SUM(R103:R104)</f>
        <v>0</v>
      </c>
      <c r="S102" s="202"/>
      <c r="T102" s="204">
        <f>SUM(T103:T104)</f>
        <v>0</v>
      </c>
      <c r="U102" s="12"/>
      <c r="V102" s="12"/>
      <c r="W102" s="12"/>
      <c r="X102" s="12"/>
      <c r="Y102" s="12"/>
      <c r="Z102" s="12"/>
      <c r="AA102" s="12"/>
      <c r="AB102" s="12"/>
      <c r="AC102" s="12"/>
      <c r="AD102" s="12"/>
      <c r="AE102" s="12"/>
      <c r="AR102" s="205" t="s">
        <v>79</v>
      </c>
      <c r="AT102" s="206" t="s">
        <v>71</v>
      </c>
      <c r="AU102" s="206" t="s">
        <v>79</v>
      </c>
      <c r="AY102" s="205" t="s">
        <v>232</v>
      </c>
      <c r="BK102" s="207">
        <f>SUM(BK103:BK104)</f>
        <v>0</v>
      </c>
    </row>
    <row r="103" s="2" customFormat="1" ht="14.4" customHeight="1">
      <c r="A103" s="36"/>
      <c r="B103" s="37"/>
      <c r="C103" s="210" t="s">
        <v>260</v>
      </c>
      <c r="D103" s="210" t="s">
        <v>234</v>
      </c>
      <c r="E103" s="211" t="s">
        <v>1943</v>
      </c>
      <c r="F103" s="212" t="s">
        <v>1944</v>
      </c>
      <c r="G103" s="213" t="s">
        <v>237</v>
      </c>
      <c r="H103" s="214">
        <v>53.908000000000001</v>
      </c>
      <c r="I103" s="215"/>
      <c r="J103" s="216">
        <f>ROUND(I103*H103,2)</f>
        <v>0</v>
      </c>
      <c r="K103" s="212" t="s">
        <v>238</v>
      </c>
      <c r="L103" s="42"/>
      <c r="M103" s="217" t="s">
        <v>19</v>
      </c>
      <c r="N103" s="218" t="s">
        <v>43</v>
      </c>
      <c r="O103" s="82"/>
      <c r="P103" s="219">
        <f>O103*H103</f>
        <v>0</v>
      </c>
      <c r="Q103" s="219">
        <v>0</v>
      </c>
      <c r="R103" s="219">
        <f>Q103*H103</f>
        <v>0</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3168</v>
      </c>
    </row>
    <row r="104" s="2" customFormat="1" ht="14.4" customHeight="1">
      <c r="A104" s="36"/>
      <c r="B104" s="37"/>
      <c r="C104" s="210" t="s">
        <v>264</v>
      </c>
      <c r="D104" s="210" t="s">
        <v>234</v>
      </c>
      <c r="E104" s="211" t="s">
        <v>235</v>
      </c>
      <c r="F104" s="212" t="s">
        <v>236</v>
      </c>
      <c r="G104" s="213" t="s">
        <v>237</v>
      </c>
      <c r="H104" s="214">
        <v>53.908000000000001</v>
      </c>
      <c r="I104" s="215"/>
      <c r="J104" s="216">
        <f>ROUND(I104*H104,2)</f>
        <v>0</v>
      </c>
      <c r="K104" s="212" t="s">
        <v>238</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3169</v>
      </c>
    </row>
    <row r="105" s="12" customFormat="1" ht="22.8" customHeight="1">
      <c r="A105" s="12"/>
      <c r="B105" s="194"/>
      <c r="C105" s="195"/>
      <c r="D105" s="196" t="s">
        <v>71</v>
      </c>
      <c r="E105" s="208" t="s">
        <v>284</v>
      </c>
      <c r="F105" s="208" t="s">
        <v>3170</v>
      </c>
      <c r="G105" s="195"/>
      <c r="H105" s="195"/>
      <c r="I105" s="198"/>
      <c r="J105" s="209">
        <f>BK105</f>
        <v>0</v>
      </c>
      <c r="K105" s="195"/>
      <c r="L105" s="200"/>
      <c r="M105" s="201"/>
      <c r="N105" s="202"/>
      <c r="O105" s="202"/>
      <c r="P105" s="203">
        <f>SUM(P106:P108)</f>
        <v>0</v>
      </c>
      <c r="Q105" s="202"/>
      <c r="R105" s="203">
        <f>SUM(R106:R108)</f>
        <v>0</v>
      </c>
      <c r="S105" s="202"/>
      <c r="T105" s="204">
        <f>SUM(T106:T108)</f>
        <v>0</v>
      </c>
      <c r="U105" s="12"/>
      <c r="V105" s="12"/>
      <c r="W105" s="12"/>
      <c r="X105" s="12"/>
      <c r="Y105" s="12"/>
      <c r="Z105" s="12"/>
      <c r="AA105" s="12"/>
      <c r="AB105" s="12"/>
      <c r="AC105" s="12"/>
      <c r="AD105" s="12"/>
      <c r="AE105" s="12"/>
      <c r="AR105" s="205" t="s">
        <v>79</v>
      </c>
      <c r="AT105" s="206" t="s">
        <v>71</v>
      </c>
      <c r="AU105" s="206" t="s">
        <v>79</v>
      </c>
      <c r="AY105" s="205" t="s">
        <v>232</v>
      </c>
      <c r="BK105" s="207">
        <f>SUM(BK106:BK108)</f>
        <v>0</v>
      </c>
    </row>
    <row r="106" s="2" customFormat="1" ht="24.15" customHeight="1">
      <c r="A106" s="36"/>
      <c r="B106" s="37"/>
      <c r="C106" s="210" t="s">
        <v>268</v>
      </c>
      <c r="D106" s="210" t="s">
        <v>234</v>
      </c>
      <c r="E106" s="211" t="s">
        <v>3171</v>
      </c>
      <c r="F106" s="212" t="s">
        <v>3172</v>
      </c>
      <c r="G106" s="213" t="s">
        <v>243</v>
      </c>
      <c r="H106" s="214">
        <v>18.545999999999999</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239</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3173</v>
      </c>
    </row>
    <row r="107" s="2" customFormat="1" ht="24.15" customHeight="1">
      <c r="A107" s="36"/>
      <c r="B107" s="37"/>
      <c r="C107" s="210" t="s">
        <v>272</v>
      </c>
      <c r="D107" s="210" t="s">
        <v>234</v>
      </c>
      <c r="E107" s="211" t="s">
        <v>3174</v>
      </c>
      <c r="F107" s="212" t="s">
        <v>3175</v>
      </c>
      <c r="G107" s="213" t="s">
        <v>243</v>
      </c>
      <c r="H107" s="214">
        <v>1.5349999999999999</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239</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239</v>
      </c>
      <c r="BM107" s="221" t="s">
        <v>3176</v>
      </c>
    </row>
    <row r="108" s="2" customFormat="1" ht="24.15" customHeight="1">
      <c r="A108" s="36"/>
      <c r="B108" s="37"/>
      <c r="C108" s="210" t="s">
        <v>276</v>
      </c>
      <c r="D108" s="210" t="s">
        <v>234</v>
      </c>
      <c r="E108" s="211" t="s">
        <v>3177</v>
      </c>
      <c r="F108" s="212" t="s">
        <v>3178</v>
      </c>
      <c r="G108" s="213" t="s">
        <v>243</v>
      </c>
      <c r="H108" s="214">
        <v>75.787000000000006</v>
      </c>
      <c r="I108" s="215"/>
      <c r="J108" s="216">
        <f>ROUND(I108*H108,2)</f>
        <v>0</v>
      </c>
      <c r="K108" s="212" t="s">
        <v>238</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239</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239</v>
      </c>
      <c r="BM108" s="221" t="s">
        <v>3179</v>
      </c>
    </row>
    <row r="109" s="12" customFormat="1" ht="22.8" customHeight="1">
      <c r="A109" s="12"/>
      <c r="B109" s="194"/>
      <c r="C109" s="195"/>
      <c r="D109" s="196" t="s">
        <v>71</v>
      </c>
      <c r="E109" s="208" t="s">
        <v>8</v>
      </c>
      <c r="F109" s="208" t="s">
        <v>3180</v>
      </c>
      <c r="G109" s="195"/>
      <c r="H109" s="195"/>
      <c r="I109" s="198"/>
      <c r="J109" s="209">
        <f>BK109</f>
        <v>0</v>
      </c>
      <c r="K109" s="195"/>
      <c r="L109" s="200"/>
      <c r="M109" s="201"/>
      <c r="N109" s="202"/>
      <c r="O109" s="202"/>
      <c r="P109" s="203">
        <f>SUM(P110:P113)</f>
        <v>0</v>
      </c>
      <c r="Q109" s="202"/>
      <c r="R109" s="203">
        <f>SUM(R110:R113)</f>
        <v>0.25336749836</v>
      </c>
      <c r="S109" s="202"/>
      <c r="T109" s="204">
        <f>SUM(T110:T113)</f>
        <v>0</v>
      </c>
      <c r="U109" s="12"/>
      <c r="V109" s="12"/>
      <c r="W109" s="12"/>
      <c r="X109" s="12"/>
      <c r="Y109" s="12"/>
      <c r="Z109" s="12"/>
      <c r="AA109" s="12"/>
      <c r="AB109" s="12"/>
      <c r="AC109" s="12"/>
      <c r="AD109" s="12"/>
      <c r="AE109" s="12"/>
      <c r="AR109" s="205" t="s">
        <v>79</v>
      </c>
      <c r="AT109" s="206" t="s">
        <v>71</v>
      </c>
      <c r="AU109" s="206" t="s">
        <v>79</v>
      </c>
      <c r="AY109" s="205" t="s">
        <v>232</v>
      </c>
      <c r="BK109" s="207">
        <f>SUM(BK110:BK113)</f>
        <v>0</v>
      </c>
    </row>
    <row r="110" s="2" customFormat="1" ht="14.4" customHeight="1">
      <c r="A110" s="36"/>
      <c r="B110" s="37"/>
      <c r="C110" s="210" t="s">
        <v>280</v>
      </c>
      <c r="D110" s="210" t="s">
        <v>234</v>
      </c>
      <c r="E110" s="211" t="s">
        <v>1956</v>
      </c>
      <c r="F110" s="212" t="s">
        <v>1957</v>
      </c>
      <c r="G110" s="213" t="s">
        <v>237</v>
      </c>
      <c r="H110" s="214">
        <v>281.173</v>
      </c>
      <c r="I110" s="215"/>
      <c r="J110" s="216">
        <f>ROUND(I110*H110,2)</f>
        <v>0</v>
      </c>
      <c r="K110" s="212" t="s">
        <v>238</v>
      </c>
      <c r="L110" s="42"/>
      <c r="M110" s="217" t="s">
        <v>19</v>
      </c>
      <c r="N110" s="218" t="s">
        <v>43</v>
      </c>
      <c r="O110" s="82"/>
      <c r="P110" s="219">
        <f>O110*H110</f>
        <v>0</v>
      </c>
      <c r="Q110" s="219">
        <v>0.00085132000000000003</v>
      </c>
      <c r="R110" s="219">
        <f>Q110*H110</f>
        <v>0.23936819836000001</v>
      </c>
      <c r="S110" s="219">
        <v>0</v>
      </c>
      <c r="T110" s="220">
        <f>S110*H110</f>
        <v>0</v>
      </c>
      <c r="U110" s="36"/>
      <c r="V110" s="36"/>
      <c r="W110" s="36"/>
      <c r="X110" s="36"/>
      <c r="Y110" s="36"/>
      <c r="Z110" s="36"/>
      <c r="AA110" s="36"/>
      <c r="AB110" s="36"/>
      <c r="AC110" s="36"/>
      <c r="AD110" s="36"/>
      <c r="AE110" s="36"/>
      <c r="AR110" s="221" t="s">
        <v>239</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239</v>
      </c>
      <c r="BM110" s="221" t="s">
        <v>3181</v>
      </c>
    </row>
    <row r="111" s="2" customFormat="1" ht="24.15" customHeight="1">
      <c r="A111" s="36"/>
      <c r="B111" s="37"/>
      <c r="C111" s="210" t="s">
        <v>284</v>
      </c>
      <c r="D111" s="210" t="s">
        <v>234</v>
      </c>
      <c r="E111" s="211" t="s">
        <v>1959</v>
      </c>
      <c r="F111" s="212" t="s">
        <v>1960</v>
      </c>
      <c r="G111" s="213" t="s">
        <v>237</v>
      </c>
      <c r="H111" s="214">
        <v>281.173</v>
      </c>
      <c r="I111" s="215"/>
      <c r="J111" s="216">
        <f>ROUND(I111*H111,2)</f>
        <v>0</v>
      </c>
      <c r="K111" s="212" t="s">
        <v>238</v>
      </c>
      <c r="L111" s="42"/>
      <c r="M111" s="217" t="s">
        <v>19</v>
      </c>
      <c r="N111" s="218" t="s">
        <v>43</v>
      </c>
      <c r="O111" s="82"/>
      <c r="P111" s="219">
        <f>O111*H111</f>
        <v>0</v>
      </c>
      <c r="Q111" s="219">
        <v>0</v>
      </c>
      <c r="R111" s="219">
        <f>Q111*H111</f>
        <v>0</v>
      </c>
      <c r="S111" s="219">
        <v>0</v>
      </c>
      <c r="T111" s="220">
        <f>S111*H111</f>
        <v>0</v>
      </c>
      <c r="U111" s="36"/>
      <c r="V111" s="36"/>
      <c r="W111" s="36"/>
      <c r="X111" s="36"/>
      <c r="Y111" s="36"/>
      <c r="Z111" s="36"/>
      <c r="AA111" s="36"/>
      <c r="AB111" s="36"/>
      <c r="AC111" s="36"/>
      <c r="AD111" s="36"/>
      <c r="AE111" s="36"/>
      <c r="AR111" s="221" t="s">
        <v>239</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239</v>
      </c>
      <c r="BM111" s="221" t="s">
        <v>3182</v>
      </c>
    </row>
    <row r="112" s="2" customFormat="1" ht="14.4" customHeight="1">
      <c r="A112" s="36"/>
      <c r="B112" s="37"/>
      <c r="C112" s="210" t="s">
        <v>289</v>
      </c>
      <c r="D112" s="210" t="s">
        <v>234</v>
      </c>
      <c r="E112" s="211" t="s">
        <v>253</v>
      </c>
      <c r="F112" s="212" t="s">
        <v>254</v>
      </c>
      <c r="G112" s="213" t="s">
        <v>237</v>
      </c>
      <c r="H112" s="214">
        <v>19.998999999999999</v>
      </c>
      <c r="I112" s="215"/>
      <c r="J112" s="216">
        <f>ROUND(I112*H112,2)</f>
        <v>0</v>
      </c>
      <c r="K112" s="212" t="s">
        <v>238</v>
      </c>
      <c r="L112" s="42"/>
      <c r="M112" s="217" t="s">
        <v>19</v>
      </c>
      <c r="N112" s="218" t="s">
        <v>43</v>
      </c>
      <c r="O112" s="82"/>
      <c r="P112" s="219">
        <f>O112*H112</f>
        <v>0</v>
      </c>
      <c r="Q112" s="219">
        <v>0.00069999999999999999</v>
      </c>
      <c r="R112" s="219">
        <f>Q112*H112</f>
        <v>0.013999299999999999</v>
      </c>
      <c r="S112" s="219">
        <v>0</v>
      </c>
      <c r="T112" s="220">
        <f>S112*H112</f>
        <v>0</v>
      </c>
      <c r="U112" s="36"/>
      <c r="V112" s="36"/>
      <c r="W112" s="36"/>
      <c r="X112" s="36"/>
      <c r="Y112" s="36"/>
      <c r="Z112" s="36"/>
      <c r="AA112" s="36"/>
      <c r="AB112" s="36"/>
      <c r="AC112" s="36"/>
      <c r="AD112" s="36"/>
      <c r="AE112" s="36"/>
      <c r="AR112" s="221" t="s">
        <v>239</v>
      </c>
      <c r="AT112" s="221" t="s">
        <v>234</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239</v>
      </c>
      <c r="BM112" s="221" t="s">
        <v>3183</v>
      </c>
    </row>
    <row r="113" s="2" customFormat="1" ht="24.15" customHeight="1">
      <c r="A113" s="36"/>
      <c r="B113" s="37"/>
      <c r="C113" s="210" t="s">
        <v>8</v>
      </c>
      <c r="D113" s="210" t="s">
        <v>234</v>
      </c>
      <c r="E113" s="211" t="s">
        <v>257</v>
      </c>
      <c r="F113" s="212" t="s">
        <v>258</v>
      </c>
      <c r="G113" s="213" t="s">
        <v>237</v>
      </c>
      <c r="H113" s="214">
        <v>19.998999999999999</v>
      </c>
      <c r="I113" s="215"/>
      <c r="J113" s="216">
        <f>ROUND(I113*H113,2)</f>
        <v>0</v>
      </c>
      <c r="K113" s="212" t="s">
        <v>238</v>
      </c>
      <c r="L113" s="42"/>
      <c r="M113" s="217" t="s">
        <v>19</v>
      </c>
      <c r="N113" s="218"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239</v>
      </c>
      <c r="AT113" s="221" t="s">
        <v>234</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239</v>
      </c>
      <c r="BM113" s="221" t="s">
        <v>3184</v>
      </c>
    </row>
    <row r="114" s="12" customFormat="1" ht="22.8" customHeight="1">
      <c r="A114" s="12"/>
      <c r="B114" s="194"/>
      <c r="C114" s="195"/>
      <c r="D114" s="196" t="s">
        <v>71</v>
      </c>
      <c r="E114" s="208" t="s">
        <v>297</v>
      </c>
      <c r="F114" s="208" t="s">
        <v>3185</v>
      </c>
      <c r="G114" s="195"/>
      <c r="H114" s="195"/>
      <c r="I114" s="198"/>
      <c r="J114" s="209">
        <f>BK114</f>
        <v>0</v>
      </c>
      <c r="K114" s="195"/>
      <c r="L114" s="200"/>
      <c r="M114" s="201"/>
      <c r="N114" s="202"/>
      <c r="O114" s="202"/>
      <c r="P114" s="203">
        <f>SUM(P115:P120)</f>
        <v>0</v>
      </c>
      <c r="Q114" s="202"/>
      <c r="R114" s="203">
        <f>SUM(R115:R120)</f>
        <v>0</v>
      </c>
      <c r="S114" s="202"/>
      <c r="T114" s="204">
        <f>SUM(T115:T120)</f>
        <v>0</v>
      </c>
      <c r="U114" s="12"/>
      <c r="V114" s="12"/>
      <c r="W114" s="12"/>
      <c r="X114" s="12"/>
      <c r="Y114" s="12"/>
      <c r="Z114" s="12"/>
      <c r="AA114" s="12"/>
      <c r="AB114" s="12"/>
      <c r="AC114" s="12"/>
      <c r="AD114" s="12"/>
      <c r="AE114" s="12"/>
      <c r="AR114" s="205" t="s">
        <v>79</v>
      </c>
      <c r="AT114" s="206" t="s">
        <v>71</v>
      </c>
      <c r="AU114" s="206" t="s">
        <v>79</v>
      </c>
      <c r="AY114" s="205" t="s">
        <v>232</v>
      </c>
      <c r="BK114" s="207">
        <f>SUM(BK115:BK120)</f>
        <v>0</v>
      </c>
    </row>
    <row r="115" s="2" customFormat="1" ht="14.4" customHeight="1">
      <c r="A115" s="36"/>
      <c r="B115" s="37"/>
      <c r="C115" s="210" t="s">
        <v>297</v>
      </c>
      <c r="D115" s="210" t="s">
        <v>234</v>
      </c>
      <c r="E115" s="211" t="s">
        <v>3186</v>
      </c>
      <c r="F115" s="212" t="s">
        <v>3187</v>
      </c>
      <c r="G115" s="213" t="s">
        <v>237</v>
      </c>
      <c r="H115" s="214">
        <v>53.090000000000003</v>
      </c>
      <c r="I115" s="215"/>
      <c r="J115" s="216">
        <f>ROUND(I115*H115,2)</f>
        <v>0</v>
      </c>
      <c r="K115" s="212" t="s">
        <v>238</v>
      </c>
      <c r="L115" s="42"/>
      <c r="M115" s="217" t="s">
        <v>19</v>
      </c>
      <c r="N115" s="218"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239</v>
      </c>
      <c r="AT115" s="221" t="s">
        <v>234</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239</v>
      </c>
      <c r="BM115" s="221" t="s">
        <v>3188</v>
      </c>
    </row>
    <row r="116" s="2" customFormat="1" ht="14.4" customHeight="1">
      <c r="A116" s="36"/>
      <c r="B116" s="37"/>
      <c r="C116" s="210" t="s">
        <v>301</v>
      </c>
      <c r="D116" s="210" t="s">
        <v>234</v>
      </c>
      <c r="E116" s="211" t="s">
        <v>3189</v>
      </c>
      <c r="F116" s="212" t="s">
        <v>3190</v>
      </c>
      <c r="G116" s="213" t="s">
        <v>237</v>
      </c>
      <c r="H116" s="214">
        <v>53.090000000000003</v>
      </c>
      <c r="I116" s="215"/>
      <c r="J116" s="216">
        <f>ROUND(I116*H116,2)</f>
        <v>0</v>
      </c>
      <c r="K116" s="212" t="s">
        <v>238</v>
      </c>
      <c r="L116" s="42"/>
      <c r="M116" s="217" t="s">
        <v>19</v>
      </c>
      <c r="N116" s="218" t="s">
        <v>43</v>
      </c>
      <c r="O116" s="82"/>
      <c r="P116" s="219">
        <f>O116*H116</f>
        <v>0</v>
      </c>
      <c r="Q116" s="219">
        <v>0</v>
      </c>
      <c r="R116" s="219">
        <f>Q116*H116</f>
        <v>0</v>
      </c>
      <c r="S116" s="219">
        <v>0</v>
      </c>
      <c r="T116" s="220">
        <f>S116*H116</f>
        <v>0</v>
      </c>
      <c r="U116" s="36"/>
      <c r="V116" s="36"/>
      <c r="W116" s="36"/>
      <c r="X116" s="36"/>
      <c r="Y116" s="36"/>
      <c r="Z116" s="36"/>
      <c r="AA116" s="36"/>
      <c r="AB116" s="36"/>
      <c r="AC116" s="36"/>
      <c r="AD116" s="36"/>
      <c r="AE116" s="36"/>
      <c r="AR116" s="221" t="s">
        <v>239</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239</v>
      </c>
      <c r="BM116" s="221" t="s">
        <v>3191</v>
      </c>
    </row>
    <row r="117" s="2" customFormat="1" ht="14.4" customHeight="1">
      <c r="A117" s="36"/>
      <c r="B117" s="37"/>
      <c r="C117" s="210" t="s">
        <v>306</v>
      </c>
      <c r="D117" s="210" t="s">
        <v>234</v>
      </c>
      <c r="E117" s="211" t="s">
        <v>3192</v>
      </c>
      <c r="F117" s="212" t="s">
        <v>3193</v>
      </c>
      <c r="G117" s="213" t="s">
        <v>237</v>
      </c>
      <c r="H117" s="214">
        <v>265.44999999999999</v>
      </c>
      <c r="I117" s="215"/>
      <c r="J117" s="216">
        <f>ROUND(I117*H117,2)</f>
        <v>0</v>
      </c>
      <c r="K117" s="212" t="s">
        <v>238</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239</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239</v>
      </c>
      <c r="BM117" s="221" t="s">
        <v>3194</v>
      </c>
    </row>
    <row r="118" s="2" customFormat="1" ht="37.8" customHeight="1">
      <c r="A118" s="36"/>
      <c r="B118" s="37"/>
      <c r="C118" s="210" t="s">
        <v>310</v>
      </c>
      <c r="D118" s="210" t="s">
        <v>234</v>
      </c>
      <c r="E118" s="211" t="s">
        <v>3195</v>
      </c>
      <c r="F118" s="212" t="s">
        <v>3196</v>
      </c>
      <c r="G118" s="213" t="s">
        <v>243</v>
      </c>
      <c r="H118" s="214">
        <v>40.825000000000003</v>
      </c>
      <c r="I118" s="215"/>
      <c r="J118" s="216">
        <f>ROUND(I118*H118,2)</f>
        <v>0</v>
      </c>
      <c r="K118" s="212" t="s">
        <v>238</v>
      </c>
      <c r="L118" s="42"/>
      <c r="M118" s="217" t="s">
        <v>19</v>
      </c>
      <c r="N118" s="218"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239</v>
      </c>
      <c r="AT118" s="221" t="s">
        <v>234</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239</v>
      </c>
      <c r="BM118" s="221" t="s">
        <v>3197</v>
      </c>
    </row>
    <row r="119" s="2" customFormat="1" ht="37.8" customHeight="1">
      <c r="A119" s="36"/>
      <c r="B119" s="37"/>
      <c r="C119" s="210" t="s">
        <v>314</v>
      </c>
      <c r="D119" s="210" t="s">
        <v>234</v>
      </c>
      <c r="E119" s="211" t="s">
        <v>3198</v>
      </c>
      <c r="F119" s="212" t="s">
        <v>3199</v>
      </c>
      <c r="G119" s="213" t="s">
        <v>243</v>
      </c>
      <c r="H119" s="214">
        <v>40.825000000000003</v>
      </c>
      <c r="I119" s="215"/>
      <c r="J119" s="216">
        <f>ROUND(I119*H119,2)</f>
        <v>0</v>
      </c>
      <c r="K119" s="212" t="s">
        <v>238</v>
      </c>
      <c r="L119" s="42"/>
      <c r="M119" s="217" t="s">
        <v>19</v>
      </c>
      <c r="N119" s="218" t="s">
        <v>43</v>
      </c>
      <c r="O119" s="82"/>
      <c r="P119" s="219">
        <f>O119*H119</f>
        <v>0</v>
      </c>
      <c r="Q119" s="219">
        <v>0</v>
      </c>
      <c r="R119" s="219">
        <f>Q119*H119</f>
        <v>0</v>
      </c>
      <c r="S119" s="219">
        <v>0</v>
      </c>
      <c r="T119" s="220">
        <f>S119*H119</f>
        <v>0</v>
      </c>
      <c r="U119" s="36"/>
      <c r="V119" s="36"/>
      <c r="W119" s="36"/>
      <c r="X119" s="36"/>
      <c r="Y119" s="36"/>
      <c r="Z119" s="36"/>
      <c r="AA119" s="36"/>
      <c r="AB119" s="36"/>
      <c r="AC119" s="36"/>
      <c r="AD119" s="36"/>
      <c r="AE119" s="36"/>
      <c r="AR119" s="221" t="s">
        <v>239</v>
      </c>
      <c r="AT119" s="221" t="s">
        <v>234</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239</v>
      </c>
      <c r="BM119" s="221" t="s">
        <v>3200</v>
      </c>
    </row>
    <row r="120" s="2" customFormat="1" ht="24.15" customHeight="1">
      <c r="A120" s="36"/>
      <c r="B120" s="37"/>
      <c r="C120" s="210" t="s">
        <v>7</v>
      </c>
      <c r="D120" s="210" t="s">
        <v>234</v>
      </c>
      <c r="E120" s="211" t="s">
        <v>3201</v>
      </c>
      <c r="F120" s="212" t="s">
        <v>3202</v>
      </c>
      <c r="G120" s="213" t="s">
        <v>243</v>
      </c>
      <c r="H120" s="214">
        <v>40.825000000000003</v>
      </c>
      <c r="I120" s="215"/>
      <c r="J120" s="216">
        <f>ROUND(I120*H120,2)</f>
        <v>0</v>
      </c>
      <c r="K120" s="212" t="s">
        <v>238</v>
      </c>
      <c r="L120" s="42"/>
      <c r="M120" s="217" t="s">
        <v>19</v>
      </c>
      <c r="N120" s="218" t="s">
        <v>43</v>
      </c>
      <c r="O120" s="82"/>
      <c r="P120" s="219">
        <f>O120*H120</f>
        <v>0</v>
      </c>
      <c r="Q120" s="219">
        <v>0</v>
      </c>
      <c r="R120" s="219">
        <f>Q120*H120</f>
        <v>0</v>
      </c>
      <c r="S120" s="219">
        <v>0</v>
      </c>
      <c r="T120" s="220">
        <f>S120*H120</f>
        <v>0</v>
      </c>
      <c r="U120" s="36"/>
      <c r="V120" s="36"/>
      <c r="W120" s="36"/>
      <c r="X120" s="36"/>
      <c r="Y120" s="36"/>
      <c r="Z120" s="36"/>
      <c r="AA120" s="36"/>
      <c r="AB120" s="36"/>
      <c r="AC120" s="36"/>
      <c r="AD120" s="36"/>
      <c r="AE120" s="36"/>
      <c r="AR120" s="221" t="s">
        <v>239</v>
      </c>
      <c r="AT120" s="221" t="s">
        <v>234</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239</v>
      </c>
      <c r="BM120" s="221" t="s">
        <v>3203</v>
      </c>
    </row>
    <row r="121" s="12" customFormat="1" ht="22.8" customHeight="1">
      <c r="A121" s="12"/>
      <c r="B121" s="194"/>
      <c r="C121" s="195"/>
      <c r="D121" s="196" t="s">
        <v>71</v>
      </c>
      <c r="E121" s="208" t="s">
        <v>301</v>
      </c>
      <c r="F121" s="208" t="s">
        <v>3204</v>
      </c>
      <c r="G121" s="195"/>
      <c r="H121" s="195"/>
      <c r="I121" s="198"/>
      <c r="J121" s="209">
        <f>BK121</f>
        <v>0</v>
      </c>
      <c r="K121" s="195"/>
      <c r="L121" s="200"/>
      <c r="M121" s="201"/>
      <c r="N121" s="202"/>
      <c r="O121" s="202"/>
      <c r="P121" s="203">
        <f>SUM(P122:P127)</f>
        <v>0</v>
      </c>
      <c r="Q121" s="202"/>
      <c r="R121" s="203">
        <f>SUM(R122:R127)</f>
        <v>116.94</v>
      </c>
      <c r="S121" s="202"/>
      <c r="T121" s="204">
        <f>SUM(T122:T127)</f>
        <v>0</v>
      </c>
      <c r="U121" s="12"/>
      <c r="V121" s="12"/>
      <c r="W121" s="12"/>
      <c r="X121" s="12"/>
      <c r="Y121" s="12"/>
      <c r="Z121" s="12"/>
      <c r="AA121" s="12"/>
      <c r="AB121" s="12"/>
      <c r="AC121" s="12"/>
      <c r="AD121" s="12"/>
      <c r="AE121" s="12"/>
      <c r="AR121" s="205" t="s">
        <v>79</v>
      </c>
      <c r="AT121" s="206" t="s">
        <v>71</v>
      </c>
      <c r="AU121" s="206" t="s">
        <v>79</v>
      </c>
      <c r="AY121" s="205" t="s">
        <v>232</v>
      </c>
      <c r="BK121" s="207">
        <f>SUM(BK122:BK127)</f>
        <v>0</v>
      </c>
    </row>
    <row r="122" s="2" customFormat="1" ht="24.15" customHeight="1">
      <c r="A122" s="36"/>
      <c r="B122" s="37"/>
      <c r="C122" s="210" t="s">
        <v>321</v>
      </c>
      <c r="D122" s="210" t="s">
        <v>234</v>
      </c>
      <c r="E122" s="211" t="s">
        <v>1777</v>
      </c>
      <c r="F122" s="212" t="s">
        <v>308</v>
      </c>
      <c r="G122" s="213" t="s">
        <v>237</v>
      </c>
      <c r="H122" s="214">
        <v>71.197999999999993</v>
      </c>
      <c r="I122" s="215"/>
      <c r="J122" s="216">
        <f>ROUND(I122*H122,2)</f>
        <v>0</v>
      </c>
      <c r="K122" s="212" t="s">
        <v>238</v>
      </c>
      <c r="L122" s="42"/>
      <c r="M122" s="217" t="s">
        <v>19</v>
      </c>
      <c r="N122" s="218" t="s">
        <v>43</v>
      </c>
      <c r="O122" s="82"/>
      <c r="P122" s="219">
        <f>O122*H122</f>
        <v>0</v>
      </c>
      <c r="Q122" s="219">
        <v>0</v>
      </c>
      <c r="R122" s="219">
        <f>Q122*H122</f>
        <v>0</v>
      </c>
      <c r="S122" s="219">
        <v>0</v>
      </c>
      <c r="T122" s="220">
        <f>S122*H122</f>
        <v>0</v>
      </c>
      <c r="U122" s="36"/>
      <c r="V122" s="36"/>
      <c r="W122" s="36"/>
      <c r="X122" s="36"/>
      <c r="Y122" s="36"/>
      <c r="Z122" s="36"/>
      <c r="AA122" s="36"/>
      <c r="AB122" s="36"/>
      <c r="AC122" s="36"/>
      <c r="AD122" s="36"/>
      <c r="AE122" s="36"/>
      <c r="AR122" s="221" t="s">
        <v>239</v>
      </c>
      <c r="AT122" s="221" t="s">
        <v>234</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239</v>
      </c>
      <c r="BM122" s="221" t="s">
        <v>3205</v>
      </c>
    </row>
    <row r="123" s="2" customFormat="1" ht="24.15" customHeight="1">
      <c r="A123" s="36"/>
      <c r="B123" s="37"/>
      <c r="C123" s="210" t="s">
        <v>325</v>
      </c>
      <c r="D123" s="210" t="s">
        <v>234</v>
      </c>
      <c r="E123" s="211" t="s">
        <v>281</v>
      </c>
      <c r="F123" s="212" t="s">
        <v>282</v>
      </c>
      <c r="G123" s="213" t="s">
        <v>243</v>
      </c>
      <c r="H123" s="214">
        <v>40.825000000000003</v>
      </c>
      <c r="I123" s="215"/>
      <c r="J123" s="216">
        <f>ROUND(I123*H123,2)</f>
        <v>0</v>
      </c>
      <c r="K123" s="212" t="s">
        <v>238</v>
      </c>
      <c r="L123" s="42"/>
      <c r="M123" s="217" t="s">
        <v>19</v>
      </c>
      <c r="N123" s="218" t="s">
        <v>43</v>
      </c>
      <c r="O123" s="82"/>
      <c r="P123" s="219">
        <f>O123*H123</f>
        <v>0</v>
      </c>
      <c r="Q123" s="219">
        <v>0</v>
      </c>
      <c r="R123" s="219">
        <f>Q123*H123</f>
        <v>0</v>
      </c>
      <c r="S123" s="219">
        <v>0</v>
      </c>
      <c r="T123" s="220">
        <f>S123*H123</f>
        <v>0</v>
      </c>
      <c r="U123" s="36"/>
      <c r="V123" s="36"/>
      <c r="W123" s="36"/>
      <c r="X123" s="36"/>
      <c r="Y123" s="36"/>
      <c r="Z123" s="36"/>
      <c r="AA123" s="36"/>
      <c r="AB123" s="36"/>
      <c r="AC123" s="36"/>
      <c r="AD123" s="36"/>
      <c r="AE123" s="36"/>
      <c r="AR123" s="221" t="s">
        <v>239</v>
      </c>
      <c r="AT123" s="221" t="s">
        <v>234</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239</v>
      </c>
      <c r="BM123" s="221" t="s">
        <v>3206</v>
      </c>
    </row>
    <row r="124" s="2" customFormat="1" ht="24.15" customHeight="1">
      <c r="A124" s="36"/>
      <c r="B124" s="37"/>
      <c r="C124" s="210" t="s">
        <v>329</v>
      </c>
      <c r="D124" s="210" t="s">
        <v>234</v>
      </c>
      <c r="E124" s="211" t="s">
        <v>285</v>
      </c>
      <c r="F124" s="212" t="s">
        <v>286</v>
      </c>
      <c r="G124" s="213" t="s">
        <v>287</v>
      </c>
      <c r="H124" s="214">
        <v>65.319999999999993</v>
      </c>
      <c r="I124" s="215"/>
      <c r="J124" s="216">
        <f>ROUND(I124*H124,2)</f>
        <v>0</v>
      </c>
      <c r="K124" s="212" t="s">
        <v>238</v>
      </c>
      <c r="L124" s="42"/>
      <c r="M124" s="217" t="s">
        <v>19</v>
      </c>
      <c r="N124" s="218" t="s">
        <v>43</v>
      </c>
      <c r="O124" s="82"/>
      <c r="P124" s="219">
        <f>O124*H124</f>
        <v>0</v>
      </c>
      <c r="Q124" s="219">
        <v>0</v>
      </c>
      <c r="R124" s="219">
        <f>Q124*H124</f>
        <v>0</v>
      </c>
      <c r="S124" s="219">
        <v>0</v>
      </c>
      <c r="T124" s="220">
        <f>S124*H124</f>
        <v>0</v>
      </c>
      <c r="U124" s="36"/>
      <c r="V124" s="36"/>
      <c r="W124" s="36"/>
      <c r="X124" s="36"/>
      <c r="Y124" s="36"/>
      <c r="Z124" s="36"/>
      <c r="AA124" s="36"/>
      <c r="AB124" s="36"/>
      <c r="AC124" s="36"/>
      <c r="AD124" s="36"/>
      <c r="AE124" s="36"/>
      <c r="AR124" s="221" t="s">
        <v>239</v>
      </c>
      <c r="AT124" s="221" t="s">
        <v>234</v>
      </c>
      <c r="AU124" s="221" t="s">
        <v>81</v>
      </c>
      <c r="AY124" s="15" t="s">
        <v>232</v>
      </c>
      <c r="BE124" s="222">
        <f>IF(N124="základní",J124,0)</f>
        <v>0</v>
      </c>
      <c r="BF124" s="222">
        <f>IF(N124="snížená",J124,0)</f>
        <v>0</v>
      </c>
      <c r="BG124" s="222">
        <f>IF(N124="zákl. přenesená",J124,0)</f>
        <v>0</v>
      </c>
      <c r="BH124" s="222">
        <f>IF(N124="sníž. přenesená",J124,0)</f>
        <v>0</v>
      </c>
      <c r="BI124" s="222">
        <f>IF(N124="nulová",J124,0)</f>
        <v>0</v>
      </c>
      <c r="BJ124" s="15" t="s">
        <v>79</v>
      </c>
      <c r="BK124" s="222">
        <f>ROUND(I124*H124,2)</f>
        <v>0</v>
      </c>
      <c r="BL124" s="15" t="s">
        <v>239</v>
      </c>
      <c r="BM124" s="221" t="s">
        <v>3207</v>
      </c>
    </row>
    <row r="125" s="2" customFormat="1" ht="24.15" customHeight="1">
      <c r="A125" s="36"/>
      <c r="B125" s="37"/>
      <c r="C125" s="210" t="s">
        <v>333</v>
      </c>
      <c r="D125" s="210" t="s">
        <v>234</v>
      </c>
      <c r="E125" s="211" t="s">
        <v>3208</v>
      </c>
      <c r="F125" s="212" t="s">
        <v>291</v>
      </c>
      <c r="G125" s="213" t="s">
        <v>243</v>
      </c>
      <c r="H125" s="214">
        <v>11.037000000000001</v>
      </c>
      <c r="I125" s="215"/>
      <c r="J125" s="216">
        <f>ROUND(I125*H125,2)</f>
        <v>0</v>
      </c>
      <c r="K125" s="212" t="s">
        <v>238</v>
      </c>
      <c r="L125" s="42"/>
      <c r="M125" s="217" t="s">
        <v>19</v>
      </c>
      <c r="N125" s="218" t="s">
        <v>43</v>
      </c>
      <c r="O125" s="82"/>
      <c r="P125" s="219">
        <f>O125*H125</f>
        <v>0</v>
      </c>
      <c r="Q125" s="219">
        <v>0</v>
      </c>
      <c r="R125" s="219">
        <f>Q125*H125</f>
        <v>0</v>
      </c>
      <c r="S125" s="219">
        <v>0</v>
      </c>
      <c r="T125" s="220">
        <f>S125*H125</f>
        <v>0</v>
      </c>
      <c r="U125" s="36"/>
      <c r="V125" s="36"/>
      <c r="W125" s="36"/>
      <c r="X125" s="36"/>
      <c r="Y125" s="36"/>
      <c r="Z125" s="36"/>
      <c r="AA125" s="36"/>
      <c r="AB125" s="36"/>
      <c r="AC125" s="36"/>
      <c r="AD125" s="36"/>
      <c r="AE125" s="36"/>
      <c r="AR125" s="221" t="s">
        <v>239</v>
      </c>
      <c r="AT125" s="221" t="s">
        <v>234</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239</v>
      </c>
      <c r="BM125" s="221" t="s">
        <v>3209</v>
      </c>
    </row>
    <row r="126" s="2" customFormat="1" ht="37.8" customHeight="1">
      <c r="A126" s="36"/>
      <c r="B126" s="37"/>
      <c r="C126" s="210" t="s">
        <v>337</v>
      </c>
      <c r="D126" s="210" t="s">
        <v>234</v>
      </c>
      <c r="E126" s="211" t="s">
        <v>1439</v>
      </c>
      <c r="F126" s="212" t="s">
        <v>1440</v>
      </c>
      <c r="G126" s="213" t="s">
        <v>243</v>
      </c>
      <c r="H126" s="214">
        <v>16.806000000000001</v>
      </c>
      <c r="I126" s="215"/>
      <c r="J126" s="216">
        <f>ROUND(I126*H126,2)</f>
        <v>0</v>
      </c>
      <c r="K126" s="212" t="s">
        <v>238</v>
      </c>
      <c r="L126" s="42"/>
      <c r="M126" s="217" t="s">
        <v>19</v>
      </c>
      <c r="N126" s="218" t="s">
        <v>43</v>
      </c>
      <c r="O126" s="82"/>
      <c r="P126" s="219">
        <f>O126*H126</f>
        <v>0</v>
      </c>
      <c r="Q126" s="219">
        <v>0</v>
      </c>
      <c r="R126" s="219">
        <f>Q126*H126</f>
        <v>0</v>
      </c>
      <c r="S126" s="219">
        <v>0</v>
      </c>
      <c r="T126" s="220">
        <f>S126*H126</f>
        <v>0</v>
      </c>
      <c r="U126" s="36"/>
      <c r="V126" s="36"/>
      <c r="W126" s="36"/>
      <c r="X126" s="36"/>
      <c r="Y126" s="36"/>
      <c r="Z126" s="36"/>
      <c r="AA126" s="36"/>
      <c r="AB126" s="36"/>
      <c r="AC126" s="36"/>
      <c r="AD126" s="36"/>
      <c r="AE126" s="36"/>
      <c r="AR126" s="221" t="s">
        <v>239</v>
      </c>
      <c r="AT126" s="221" t="s">
        <v>234</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239</v>
      </c>
      <c r="BM126" s="221" t="s">
        <v>3210</v>
      </c>
    </row>
    <row r="127" s="2" customFormat="1" ht="14.4" customHeight="1">
      <c r="A127" s="36"/>
      <c r="B127" s="37"/>
      <c r="C127" s="223" t="s">
        <v>341</v>
      </c>
      <c r="D127" s="223" t="s">
        <v>302</v>
      </c>
      <c r="E127" s="224" t="s">
        <v>3211</v>
      </c>
      <c r="F127" s="225" t="s">
        <v>3212</v>
      </c>
      <c r="G127" s="226" t="s">
        <v>287</v>
      </c>
      <c r="H127" s="227">
        <v>116.94</v>
      </c>
      <c r="I127" s="228"/>
      <c r="J127" s="229">
        <f>ROUND(I127*H127,2)</f>
        <v>0</v>
      </c>
      <c r="K127" s="225" t="s">
        <v>238</v>
      </c>
      <c r="L127" s="230"/>
      <c r="M127" s="231" t="s">
        <v>19</v>
      </c>
      <c r="N127" s="232" t="s">
        <v>43</v>
      </c>
      <c r="O127" s="82"/>
      <c r="P127" s="219">
        <f>O127*H127</f>
        <v>0</v>
      </c>
      <c r="Q127" s="219">
        <v>1</v>
      </c>
      <c r="R127" s="219">
        <f>Q127*H127</f>
        <v>116.94</v>
      </c>
      <c r="S127" s="219">
        <v>0</v>
      </c>
      <c r="T127" s="220">
        <f>S127*H127</f>
        <v>0</v>
      </c>
      <c r="U127" s="36"/>
      <c r="V127" s="36"/>
      <c r="W127" s="36"/>
      <c r="X127" s="36"/>
      <c r="Y127" s="36"/>
      <c r="Z127" s="36"/>
      <c r="AA127" s="36"/>
      <c r="AB127" s="36"/>
      <c r="AC127" s="36"/>
      <c r="AD127" s="36"/>
      <c r="AE127" s="36"/>
      <c r="AR127" s="221" t="s">
        <v>264</v>
      </c>
      <c r="AT127" s="221" t="s">
        <v>302</v>
      </c>
      <c r="AU127" s="221" t="s">
        <v>81</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239</v>
      </c>
      <c r="BM127" s="221" t="s">
        <v>3213</v>
      </c>
    </row>
    <row r="128" s="12" customFormat="1" ht="22.8" customHeight="1">
      <c r="A128" s="12"/>
      <c r="B128" s="194"/>
      <c r="C128" s="195"/>
      <c r="D128" s="196" t="s">
        <v>71</v>
      </c>
      <c r="E128" s="208" t="s">
        <v>306</v>
      </c>
      <c r="F128" s="208" t="s">
        <v>3214</v>
      </c>
      <c r="G128" s="195"/>
      <c r="H128" s="195"/>
      <c r="I128" s="198"/>
      <c r="J128" s="209">
        <f>BK128</f>
        <v>0</v>
      </c>
      <c r="K128" s="195"/>
      <c r="L128" s="200"/>
      <c r="M128" s="201"/>
      <c r="N128" s="202"/>
      <c r="O128" s="202"/>
      <c r="P128" s="203">
        <f>SUM(P129:P140)</f>
        <v>0</v>
      </c>
      <c r="Q128" s="202"/>
      <c r="R128" s="203">
        <f>SUM(R129:R140)</f>
        <v>2.3728651724000001</v>
      </c>
      <c r="S128" s="202"/>
      <c r="T128" s="204">
        <f>SUM(T129:T140)</f>
        <v>0</v>
      </c>
      <c r="U128" s="12"/>
      <c r="V128" s="12"/>
      <c r="W128" s="12"/>
      <c r="X128" s="12"/>
      <c r="Y128" s="12"/>
      <c r="Z128" s="12"/>
      <c r="AA128" s="12"/>
      <c r="AB128" s="12"/>
      <c r="AC128" s="12"/>
      <c r="AD128" s="12"/>
      <c r="AE128" s="12"/>
      <c r="AR128" s="205" t="s">
        <v>79</v>
      </c>
      <c r="AT128" s="206" t="s">
        <v>71</v>
      </c>
      <c r="AU128" s="206" t="s">
        <v>79</v>
      </c>
      <c r="AY128" s="205" t="s">
        <v>232</v>
      </c>
      <c r="BK128" s="207">
        <f>SUM(BK129:BK140)</f>
        <v>0</v>
      </c>
    </row>
    <row r="129" s="2" customFormat="1" ht="24.15" customHeight="1">
      <c r="A129" s="36"/>
      <c r="B129" s="37"/>
      <c r="C129" s="210" t="s">
        <v>345</v>
      </c>
      <c r="D129" s="210" t="s">
        <v>234</v>
      </c>
      <c r="E129" s="211" t="s">
        <v>3215</v>
      </c>
      <c r="F129" s="212" t="s">
        <v>3216</v>
      </c>
      <c r="G129" s="213" t="s">
        <v>237</v>
      </c>
      <c r="H129" s="214">
        <v>53.908000000000001</v>
      </c>
      <c r="I129" s="215"/>
      <c r="J129" s="216">
        <f>ROUND(I129*H129,2)</f>
        <v>0</v>
      </c>
      <c r="K129" s="212" t="s">
        <v>238</v>
      </c>
      <c r="L129" s="42"/>
      <c r="M129" s="217" t="s">
        <v>19</v>
      </c>
      <c r="N129" s="218"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239</v>
      </c>
      <c r="AT129" s="221" t="s">
        <v>234</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239</v>
      </c>
      <c r="BM129" s="221" t="s">
        <v>3217</v>
      </c>
    </row>
    <row r="130" s="2" customFormat="1" ht="24.15" customHeight="1">
      <c r="A130" s="36"/>
      <c r="B130" s="37"/>
      <c r="C130" s="210" t="s">
        <v>350</v>
      </c>
      <c r="D130" s="210" t="s">
        <v>234</v>
      </c>
      <c r="E130" s="211" t="s">
        <v>293</v>
      </c>
      <c r="F130" s="212" t="s">
        <v>294</v>
      </c>
      <c r="G130" s="213" t="s">
        <v>237</v>
      </c>
      <c r="H130" s="214">
        <v>53.908000000000001</v>
      </c>
      <c r="I130" s="215"/>
      <c r="J130" s="216">
        <f>ROUND(I130*H130,2)</f>
        <v>0</v>
      </c>
      <c r="K130" s="212" t="s">
        <v>238</v>
      </c>
      <c r="L130" s="42"/>
      <c r="M130" s="217" t="s">
        <v>19</v>
      </c>
      <c r="N130" s="218" t="s">
        <v>43</v>
      </c>
      <c r="O130" s="82"/>
      <c r="P130" s="219">
        <f>O130*H130</f>
        <v>0</v>
      </c>
      <c r="Q130" s="219">
        <v>0</v>
      </c>
      <c r="R130" s="219">
        <f>Q130*H130</f>
        <v>0</v>
      </c>
      <c r="S130" s="219">
        <v>0</v>
      </c>
      <c r="T130" s="220">
        <f>S130*H130</f>
        <v>0</v>
      </c>
      <c r="U130" s="36"/>
      <c r="V130" s="36"/>
      <c r="W130" s="36"/>
      <c r="X130" s="36"/>
      <c r="Y130" s="36"/>
      <c r="Z130" s="36"/>
      <c r="AA130" s="36"/>
      <c r="AB130" s="36"/>
      <c r="AC130" s="36"/>
      <c r="AD130" s="36"/>
      <c r="AE130" s="36"/>
      <c r="AR130" s="221" t="s">
        <v>239</v>
      </c>
      <c r="AT130" s="221" t="s">
        <v>234</v>
      </c>
      <c r="AU130" s="221" t="s">
        <v>81</v>
      </c>
      <c r="AY130" s="15" t="s">
        <v>232</v>
      </c>
      <c r="BE130" s="222">
        <f>IF(N130="základní",J130,0)</f>
        <v>0</v>
      </c>
      <c r="BF130" s="222">
        <f>IF(N130="snížená",J130,0)</f>
        <v>0</v>
      </c>
      <c r="BG130" s="222">
        <f>IF(N130="zákl. přenesená",J130,0)</f>
        <v>0</v>
      </c>
      <c r="BH130" s="222">
        <f>IF(N130="sníž. přenesená",J130,0)</f>
        <v>0</v>
      </c>
      <c r="BI130" s="222">
        <f>IF(N130="nulová",J130,0)</f>
        <v>0</v>
      </c>
      <c r="BJ130" s="15" t="s">
        <v>79</v>
      </c>
      <c r="BK130" s="222">
        <f>ROUND(I130*H130,2)</f>
        <v>0</v>
      </c>
      <c r="BL130" s="15" t="s">
        <v>239</v>
      </c>
      <c r="BM130" s="221" t="s">
        <v>3218</v>
      </c>
    </row>
    <row r="131" s="2" customFormat="1" ht="24.15" customHeight="1">
      <c r="A131" s="36"/>
      <c r="B131" s="37"/>
      <c r="C131" s="210" t="s">
        <v>354</v>
      </c>
      <c r="D131" s="210" t="s">
        <v>234</v>
      </c>
      <c r="E131" s="211" t="s">
        <v>1912</v>
      </c>
      <c r="F131" s="212" t="s">
        <v>1913</v>
      </c>
      <c r="G131" s="213" t="s">
        <v>237</v>
      </c>
      <c r="H131" s="214">
        <v>53.908000000000001</v>
      </c>
      <c r="I131" s="215"/>
      <c r="J131" s="216">
        <f>ROUND(I131*H131,2)</f>
        <v>0</v>
      </c>
      <c r="K131" s="212" t="s">
        <v>238</v>
      </c>
      <c r="L131" s="42"/>
      <c r="M131" s="217" t="s">
        <v>19</v>
      </c>
      <c r="N131" s="218" t="s">
        <v>43</v>
      </c>
      <c r="O131" s="82"/>
      <c r="P131" s="219">
        <f>O131*H131</f>
        <v>0</v>
      </c>
      <c r="Q131" s="219">
        <v>0</v>
      </c>
      <c r="R131" s="219">
        <f>Q131*H131</f>
        <v>0</v>
      </c>
      <c r="S131" s="219">
        <v>0</v>
      </c>
      <c r="T131" s="220">
        <f>S131*H131</f>
        <v>0</v>
      </c>
      <c r="U131" s="36"/>
      <c r="V131" s="36"/>
      <c r="W131" s="36"/>
      <c r="X131" s="36"/>
      <c r="Y131" s="36"/>
      <c r="Z131" s="36"/>
      <c r="AA131" s="36"/>
      <c r="AB131" s="36"/>
      <c r="AC131" s="36"/>
      <c r="AD131" s="36"/>
      <c r="AE131" s="36"/>
      <c r="AR131" s="221" t="s">
        <v>239</v>
      </c>
      <c r="AT131" s="221" t="s">
        <v>234</v>
      </c>
      <c r="AU131" s="221" t="s">
        <v>81</v>
      </c>
      <c r="AY131" s="15" t="s">
        <v>232</v>
      </c>
      <c r="BE131" s="222">
        <f>IF(N131="základní",J131,0)</f>
        <v>0</v>
      </c>
      <c r="BF131" s="222">
        <f>IF(N131="snížená",J131,0)</f>
        <v>0</v>
      </c>
      <c r="BG131" s="222">
        <f>IF(N131="zákl. přenesená",J131,0)</f>
        <v>0</v>
      </c>
      <c r="BH131" s="222">
        <f>IF(N131="sníž. přenesená",J131,0)</f>
        <v>0</v>
      </c>
      <c r="BI131" s="222">
        <f>IF(N131="nulová",J131,0)</f>
        <v>0</v>
      </c>
      <c r="BJ131" s="15" t="s">
        <v>79</v>
      </c>
      <c r="BK131" s="222">
        <f>ROUND(I131*H131,2)</f>
        <v>0</v>
      </c>
      <c r="BL131" s="15" t="s">
        <v>239</v>
      </c>
      <c r="BM131" s="221" t="s">
        <v>3219</v>
      </c>
    </row>
    <row r="132" s="2" customFormat="1" ht="14.4" customHeight="1">
      <c r="A132" s="36"/>
      <c r="B132" s="37"/>
      <c r="C132" s="223" t="s">
        <v>358</v>
      </c>
      <c r="D132" s="223" t="s">
        <v>302</v>
      </c>
      <c r="E132" s="224" t="s">
        <v>3220</v>
      </c>
      <c r="F132" s="225" t="s">
        <v>3221</v>
      </c>
      <c r="G132" s="226" t="s">
        <v>412</v>
      </c>
      <c r="H132" s="227">
        <v>0.80900000000000005</v>
      </c>
      <c r="I132" s="228"/>
      <c r="J132" s="229">
        <f>ROUND(I132*H132,2)</f>
        <v>0</v>
      </c>
      <c r="K132" s="225" t="s">
        <v>238</v>
      </c>
      <c r="L132" s="230"/>
      <c r="M132" s="231" t="s">
        <v>19</v>
      </c>
      <c r="N132" s="232" t="s">
        <v>43</v>
      </c>
      <c r="O132" s="82"/>
      <c r="P132" s="219">
        <f>O132*H132</f>
        <v>0</v>
      </c>
      <c r="Q132" s="219">
        <v>0.001</v>
      </c>
      <c r="R132" s="219">
        <f>Q132*H132</f>
        <v>0.00080900000000000004</v>
      </c>
      <c r="S132" s="219">
        <v>0</v>
      </c>
      <c r="T132" s="220">
        <f>S132*H132</f>
        <v>0</v>
      </c>
      <c r="U132" s="36"/>
      <c r="V132" s="36"/>
      <c r="W132" s="36"/>
      <c r="X132" s="36"/>
      <c r="Y132" s="36"/>
      <c r="Z132" s="36"/>
      <c r="AA132" s="36"/>
      <c r="AB132" s="36"/>
      <c r="AC132" s="36"/>
      <c r="AD132" s="36"/>
      <c r="AE132" s="36"/>
      <c r="AR132" s="221" t="s">
        <v>264</v>
      </c>
      <c r="AT132" s="221" t="s">
        <v>302</v>
      </c>
      <c r="AU132" s="221" t="s">
        <v>81</v>
      </c>
      <c r="AY132" s="15" t="s">
        <v>232</v>
      </c>
      <c r="BE132" s="222">
        <f>IF(N132="základní",J132,0)</f>
        <v>0</v>
      </c>
      <c r="BF132" s="222">
        <f>IF(N132="snížená",J132,0)</f>
        <v>0</v>
      </c>
      <c r="BG132" s="222">
        <f>IF(N132="zákl. přenesená",J132,0)</f>
        <v>0</v>
      </c>
      <c r="BH132" s="222">
        <f>IF(N132="sníž. přenesená",J132,0)</f>
        <v>0</v>
      </c>
      <c r="BI132" s="222">
        <f>IF(N132="nulová",J132,0)</f>
        <v>0</v>
      </c>
      <c r="BJ132" s="15" t="s">
        <v>79</v>
      </c>
      <c r="BK132" s="222">
        <f>ROUND(I132*H132,2)</f>
        <v>0</v>
      </c>
      <c r="BL132" s="15" t="s">
        <v>239</v>
      </c>
      <c r="BM132" s="221" t="s">
        <v>3222</v>
      </c>
    </row>
    <row r="133" s="2" customFormat="1" ht="14.4" customHeight="1">
      <c r="A133" s="36"/>
      <c r="B133" s="37"/>
      <c r="C133" s="210" t="s">
        <v>364</v>
      </c>
      <c r="D133" s="210" t="s">
        <v>234</v>
      </c>
      <c r="E133" s="211" t="s">
        <v>3223</v>
      </c>
      <c r="F133" s="212" t="s">
        <v>3224</v>
      </c>
      <c r="G133" s="213" t="s">
        <v>237</v>
      </c>
      <c r="H133" s="214">
        <v>53.908000000000001</v>
      </c>
      <c r="I133" s="215"/>
      <c r="J133" s="216">
        <f>ROUND(I133*H133,2)</f>
        <v>0</v>
      </c>
      <c r="K133" s="212" t="s">
        <v>238</v>
      </c>
      <c r="L133" s="42"/>
      <c r="M133" s="217" t="s">
        <v>19</v>
      </c>
      <c r="N133" s="218" t="s">
        <v>43</v>
      </c>
      <c r="O133" s="82"/>
      <c r="P133" s="219">
        <f>O133*H133</f>
        <v>0</v>
      </c>
      <c r="Q133" s="219">
        <v>0</v>
      </c>
      <c r="R133" s="219">
        <f>Q133*H133</f>
        <v>0</v>
      </c>
      <c r="S133" s="219">
        <v>0</v>
      </c>
      <c r="T133" s="220">
        <f>S133*H133</f>
        <v>0</v>
      </c>
      <c r="U133" s="36"/>
      <c r="V133" s="36"/>
      <c r="W133" s="36"/>
      <c r="X133" s="36"/>
      <c r="Y133" s="36"/>
      <c r="Z133" s="36"/>
      <c r="AA133" s="36"/>
      <c r="AB133" s="36"/>
      <c r="AC133" s="36"/>
      <c r="AD133" s="36"/>
      <c r="AE133" s="36"/>
      <c r="AR133" s="221" t="s">
        <v>239</v>
      </c>
      <c r="AT133" s="221" t="s">
        <v>234</v>
      </c>
      <c r="AU133" s="221" t="s">
        <v>81</v>
      </c>
      <c r="AY133" s="15" t="s">
        <v>232</v>
      </c>
      <c r="BE133" s="222">
        <f>IF(N133="základní",J133,0)</f>
        <v>0</v>
      </c>
      <c r="BF133" s="222">
        <f>IF(N133="snížená",J133,0)</f>
        <v>0</v>
      </c>
      <c r="BG133" s="222">
        <f>IF(N133="zákl. přenesená",J133,0)</f>
        <v>0</v>
      </c>
      <c r="BH133" s="222">
        <f>IF(N133="sníž. přenesená",J133,0)</f>
        <v>0</v>
      </c>
      <c r="BI133" s="222">
        <f>IF(N133="nulová",J133,0)</f>
        <v>0</v>
      </c>
      <c r="BJ133" s="15" t="s">
        <v>79</v>
      </c>
      <c r="BK133" s="222">
        <f>ROUND(I133*H133,2)</f>
        <v>0</v>
      </c>
      <c r="BL133" s="15" t="s">
        <v>239</v>
      </c>
      <c r="BM133" s="221" t="s">
        <v>3225</v>
      </c>
    </row>
    <row r="134" s="2" customFormat="1" ht="14.4" customHeight="1">
      <c r="A134" s="36"/>
      <c r="B134" s="37"/>
      <c r="C134" s="223" t="s">
        <v>372</v>
      </c>
      <c r="D134" s="223" t="s">
        <v>302</v>
      </c>
      <c r="E134" s="224" t="s">
        <v>3226</v>
      </c>
      <c r="F134" s="225" t="s">
        <v>3227</v>
      </c>
      <c r="G134" s="226" t="s">
        <v>243</v>
      </c>
      <c r="H134" s="227">
        <v>10.782</v>
      </c>
      <c r="I134" s="228"/>
      <c r="J134" s="229">
        <f>ROUND(I134*H134,2)</f>
        <v>0</v>
      </c>
      <c r="K134" s="225" t="s">
        <v>238</v>
      </c>
      <c r="L134" s="230"/>
      <c r="M134" s="231" t="s">
        <v>19</v>
      </c>
      <c r="N134" s="232" t="s">
        <v>43</v>
      </c>
      <c r="O134" s="82"/>
      <c r="P134" s="219">
        <f>O134*H134</f>
        <v>0</v>
      </c>
      <c r="Q134" s="219">
        <v>0.22</v>
      </c>
      <c r="R134" s="219">
        <f>Q134*H134</f>
        <v>2.3720400000000001</v>
      </c>
      <c r="S134" s="219">
        <v>0</v>
      </c>
      <c r="T134" s="220">
        <f>S134*H134</f>
        <v>0</v>
      </c>
      <c r="U134" s="36"/>
      <c r="V134" s="36"/>
      <c r="W134" s="36"/>
      <c r="X134" s="36"/>
      <c r="Y134" s="36"/>
      <c r="Z134" s="36"/>
      <c r="AA134" s="36"/>
      <c r="AB134" s="36"/>
      <c r="AC134" s="36"/>
      <c r="AD134" s="36"/>
      <c r="AE134" s="36"/>
      <c r="AR134" s="221" t="s">
        <v>264</v>
      </c>
      <c r="AT134" s="221" t="s">
        <v>302</v>
      </c>
      <c r="AU134" s="221" t="s">
        <v>81</v>
      </c>
      <c r="AY134" s="15" t="s">
        <v>232</v>
      </c>
      <c r="BE134" s="222">
        <f>IF(N134="základní",J134,0)</f>
        <v>0</v>
      </c>
      <c r="BF134" s="222">
        <f>IF(N134="snížená",J134,0)</f>
        <v>0</v>
      </c>
      <c r="BG134" s="222">
        <f>IF(N134="zákl. přenesená",J134,0)</f>
        <v>0</v>
      </c>
      <c r="BH134" s="222">
        <f>IF(N134="sníž. přenesená",J134,0)</f>
        <v>0</v>
      </c>
      <c r="BI134" s="222">
        <f>IF(N134="nulová",J134,0)</f>
        <v>0</v>
      </c>
      <c r="BJ134" s="15" t="s">
        <v>79</v>
      </c>
      <c r="BK134" s="222">
        <f>ROUND(I134*H134,2)</f>
        <v>0</v>
      </c>
      <c r="BL134" s="15" t="s">
        <v>239</v>
      </c>
      <c r="BM134" s="221" t="s">
        <v>3228</v>
      </c>
    </row>
    <row r="135" s="2" customFormat="1" ht="14.4" customHeight="1">
      <c r="A135" s="36"/>
      <c r="B135" s="37"/>
      <c r="C135" s="210" t="s">
        <v>376</v>
      </c>
      <c r="D135" s="210" t="s">
        <v>234</v>
      </c>
      <c r="E135" s="211" t="s">
        <v>3229</v>
      </c>
      <c r="F135" s="212" t="s">
        <v>3230</v>
      </c>
      <c r="G135" s="213" t="s">
        <v>237</v>
      </c>
      <c r="H135" s="214">
        <v>53.908000000000001</v>
      </c>
      <c r="I135" s="215"/>
      <c r="J135" s="216">
        <f>ROUND(I135*H135,2)</f>
        <v>0</v>
      </c>
      <c r="K135" s="212" t="s">
        <v>238</v>
      </c>
      <c r="L135" s="42"/>
      <c r="M135" s="217" t="s">
        <v>19</v>
      </c>
      <c r="N135" s="218" t="s">
        <v>43</v>
      </c>
      <c r="O135" s="82"/>
      <c r="P135" s="219">
        <f>O135*H135</f>
        <v>0</v>
      </c>
      <c r="Q135" s="219">
        <v>0</v>
      </c>
      <c r="R135" s="219">
        <f>Q135*H135</f>
        <v>0</v>
      </c>
      <c r="S135" s="219">
        <v>0</v>
      </c>
      <c r="T135" s="220">
        <f>S135*H135</f>
        <v>0</v>
      </c>
      <c r="U135" s="36"/>
      <c r="V135" s="36"/>
      <c r="W135" s="36"/>
      <c r="X135" s="36"/>
      <c r="Y135" s="36"/>
      <c r="Z135" s="36"/>
      <c r="AA135" s="36"/>
      <c r="AB135" s="36"/>
      <c r="AC135" s="36"/>
      <c r="AD135" s="36"/>
      <c r="AE135" s="36"/>
      <c r="AR135" s="221" t="s">
        <v>239</v>
      </c>
      <c r="AT135" s="221" t="s">
        <v>234</v>
      </c>
      <c r="AU135" s="221" t="s">
        <v>81</v>
      </c>
      <c r="AY135" s="15" t="s">
        <v>232</v>
      </c>
      <c r="BE135" s="222">
        <f>IF(N135="základní",J135,0)</f>
        <v>0</v>
      </c>
      <c r="BF135" s="222">
        <f>IF(N135="snížená",J135,0)</f>
        <v>0</v>
      </c>
      <c r="BG135" s="222">
        <f>IF(N135="zákl. přenesená",J135,0)</f>
        <v>0</v>
      </c>
      <c r="BH135" s="222">
        <f>IF(N135="sníž. přenesená",J135,0)</f>
        <v>0</v>
      </c>
      <c r="BI135" s="222">
        <f>IF(N135="nulová",J135,0)</f>
        <v>0</v>
      </c>
      <c r="BJ135" s="15" t="s">
        <v>79</v>
      </c>
      <c r="BK135" s="222">
        <f>ROUND(I135*H135,2)</f>
        <v>0</v>
      </c>
      <c r="BL135" s="15" t="s">
        <v>239</v>
      </c>
      <c r="BM135" s="221" t="s">
        <v>3231</v>
      </c>
    </row>
    <row r="136" s="2" customFormat="1" ht="14.4" customHeight="1">
      <c r="A136" s="36"/>
      <c r="B136" s="37"/>
      <c r="C136" s="210" t="s">
        <v>380</v>
      </c>
      <c r="D136" s="210" t="s">
        <v>234</v>
      </c>
      <c r="E136" s="211" t="s">
        <v>3232</v>
      </c>
      <c r="F136" s="212" t="s">
        <v>3233</v>
      </c>
      <c r="G136" s="213" t="s">
        <v>237</v>
      </c>
      <c r="H136" s="214">
        <v>53.908000000000001</v>
      </c>
      <c r="I136" s="215"/>
      <c r="J136" s="216">
        <f>ROUND(I136*H136,2)</f>
        <v>0</v>
      </c>
      <c r="K136" s="212" t="s">
        <v>238</v>
      </c>
      <c r="L136" s="42"/>
      <c r="M136" s="217" t="s">
        <v>19</v>
      </c>
      <c r="N136" s="218" t="s">
        <v>43</v>
      </c>
      <c r="O136" s="82"/>
      <c r="P136" s="219">
        <f>O136*H136</f>
        <v>0</v>
      </c>
      <c r="Q136" s="219">
        <v>0</v>
      </c>
      <c r="R136" s="219">
        <f>Q136*H136</f>
        <v>0</v>
      </c>
      <c r="S136" s="219">
        <v>0</v>
      </c>
      <c r="T136" s="220">
        <f>S136*H136</f>
        <v>0</v>
      </c>
      <c r="U136" s="36"/>
      <c r="V136" s="36"/>
      <c r="W136" s="36"/>
      <c r="X136" s="36"/>
      <c r="Y136" s="36"/>
      <c r="Z136" s="36"/>
      <c r="AA136" s="36"/>
      <c r="AB136" s="36"/>
      <c r="AC136" s="36"/>
      <c r="AD136" s="36"/>
      <c r="AE136" s="36"/>
      <c r="AR136" s="221" t="s">
        <v>239</v>
      </c>
      <c r="AT136" s="221" t="s">
        <v>234</v>
      </c>
      <c r="AU136" s="221" t="s">
        <v>81</v>
      </c>
      <c r="AY136" s="15" t="s">
        <v>232</v>
      </c>
      <c r="BE136" s="222">
        <f>IF(N136="základní",J136,0)</f>
        <v>0</v>
      </c>
      <c r="BF136" s="222">
        <f>IF(N136="snížená",J136,0)</f>
        <v>0</v>
      </c>
      <c r="BG136" s="222">
        <f>IF(N136="zákl. přenesená",J136,0)</f>
        <v>0</v>
      </c>
      <c r="BH136" s="222">
        <f>IF(N136="sníž. přenesená",J136,0)</f>
        <v>0</v>
      </c>
      <c r="BI136" s="222">
        <f>IF(N136="nulová",J136,0)</f>
        <v>0</v>
      </c>
      <c r="BJ136" s="15" t="s">
        <v>79</v>
      </c>
      <c r="BK136" s="222">
        <f>ROUND(I136*H136,2)</f>
        <v>0</v>
      </c>
      <c r="BL136" s="15" t="s">
        <v>239</v>
      </c>
      <c r="BM136" s="221" t="s">
        <v>3234</v>
      </c>
    </row>
    <row r="137" s="2" customFormat="1" ht="14.4" customHeight="1">
      <c r="A137" s="36"/>
      <c r="B137" s="37"/>
      <c r="C137" s="210" t="s">
        <v>384</v>
      </c>
      <c r="D137" s="210" t="s">
        <v>234</v>
      </c>
      <c r="E137" s="211" t="s">
        <v>1892</v>
      </c>
      <c r="F137" s="212" t="s">
        <v>1893</v>
      </c>
      <c r="G137" s="213" t="s">
        <v>237</v>
      </c>
      <c r="H137" s="214">
        <v>53.908000000000001</v>
      </c>
      <c r="I137" s="215"/>
      <c r="J137" s="216">
        <f>ROUND(I137*H137,2)</f>
        <v>0</v>
      </c>
      <c r="K137" s="212" t="s">
        <v>238</v>
      </c>
      <c r="L137" s="42"/>
      <c r="M137" s="217" t="s">
        <v>19</v>
      </c>
      <c r="N137" s="218" t="s">
        <v>43</v>
      </c>
      <c r="O137" s="82"/>
      <c r="P137" s="219">
        <f>O137*H137</f>
        <v>0</v>
      </c>
      <c r="Q137" s="219">
        <v>0</v>
      </c>
      <c r="R137" s="219">
        <f>Q137*H137</f>
        <v>0</v>
      </c>
      <c r="S137" s="219">
        <v>0</v>
      </c>
      <c r="T137" s="220">
        <f>S137*H137</f>
        <v>0</v>
      </c>
      <c r="U137" s="36"/>
      <c r="V137" s="36"/>
      <c r="W137" s="36"/>
      <c r="X137" s="36"/>
      <c r="Y137" s="36"/>
      <c r="Z137" s="36"/>
      <c r="AA137" s="36"/>
      <c r="AB137" s="36"/>
      <c r="AC137" s="36"/>
      <c r="AD137" s="36"/>
      <c r="AE137" s="36"/>
      <c r="AR137" s="221" t="s">
        <v>239</v>
      </c>
      <c r="AT137" s="221" t="s">
        <v>234</v>
      </c>
      <c r="AU137" s="221" t="s">
        <v>81</v>
      </c>
      <c r="AY137" s="15" t="s">
        <v>232</v>
      </c>
      <c r="BE137" s="222">
        <f>IF(N137="základní",J137,0)</f>
        <v>0</v>
      </c>
      <c r="BF137" s="222">
        <f>IF(N137="snížená",J137,0)</f>
        <v>0</v>
      </c>
      <c r="BG137" s="222">
        <f>IF(N137="zákl. přenesená",J137,0)</f>
        <v>0</v>
      </c>
      <c r="BH137" s="222">
        <f>IF(N137="sníž. přenesená",J137,0)</f>
        <v>0</v>
      </c>
      <c r="BI137" s="222">
        <f>IF(N137="nulová",J137,0)</f>
        <v>0</v>
      </c>
      <c r="BJ137" s="15" t="s">
        <v>79</v>
      </c>
      <c r="BK137" s="222">
        <f>ROUND(I137*H137,2)</f>
        <v>0</v>
      </c>
      <c r="BL137" s="15" t="s">
        <v>239</v>
      </c>
      <c r="BM137" s="221" t="s">
        <v>3235</v>
      </c>
    </row>
    <row r="138" s="2" customFormat="1" ht="14.4" customHeight="1">
      <c r="A138" s="36"/>
      <c r="B138" s="37"/>
      <c r="C138" s="210" t="s">
        <v>387</v>
      </c>
      <c r="D138" s="210" t="s">
        <v>234</v>
      </c>
      <c r="E138" s="211" t="s">
        <v>1895</v>
      </c>
      <c r="F138" s="212" t="s">
        <v>1896</v>
      </c>
      <c r="G138" s="213" t="s">
        <v>237</v>
      </c>
      <c r="H138" s="214">
        <v>53.908000000000001</v>
      </c>
      <c r="I138" s="215"/>
      <c r="J138" s="216">
        <f>ROUND(I138*H138,2)</f>
        <v>0</v>
      </c>
      <c r="K138" s="212" t="s">
        <v>238</v>
      </c>
      <c r="L138" s="42"/>
      <c r="M138" s="217" t="s">
        <v>19</v>
      </c>
      <c r="N138" s="218" t="s">
        <v>43</v>
      </c>
      <c r="O138" s="82"/>
      <c r="P138" s="219">
        <f>O138*H138</f>
        <v>0</v>
      </c>
      <c r="Q138" s="219">
        <v>0</v>
      </c>
      <c r="R138" s="219">
        <f>Q138*H138</f>
        <v>0</v>
      </c>
      <c r="S138" s="219">
        <v>0</v>
      </c>
      <c r="T138" s="220">
        <f>S138*H138</f>
        <v>0</v>
      </c>
      <c r="U138" s="36"/>
      <c r="V138" s="36"/>
      <c r="W138" s="36"/>
      <c r="X138" s="36"/>
      <c r="Y138" s="36"/>
      <c r="Z138" s="36"/>
      <c r="AA138" s="36"/>
      <c r="AB138" s="36"/>
      <c r="AC138" s="36"/>
      <c r="AD138" s="36"/>
      <c r="AE138" s="36"/>
      <c r="AR138" s="221" t="s">
        <v>239</v>
      </c>
      <c r="AT138" s="221" t="s">
        <v>234</v>
      </c>
      <c r="AU138" s="221" t="s">
        <v>81</v>
      </c>
      <c r="AY138" s="15" t="s">
        <v>232</v>
      </c>
      <c r="BE138" s="222">
        <f>IF(N138="základní",J138,0)</f>
        <v>0</v>
      </c>
      <c r="BF138" s="222">
        <f>IF(N138="snížená",J138,0)</f>
        <v>0</v>
      </c>
      <c r="BG138" s="222">
        <f>IF(N138="zákl. přenesená",J138,0)</f>
        <v>0</v>
      </c>
      <c r="BH138" s="222">
        <f>IF(N138="sníž. přenesená",J138,0)</f>
        <v>0</v>
      </c>
      <c r="BI138" s="222">
        <f>IF(N138="nulová",J138,0)</f>
        <v>0</v>
      </c>
      <c r="BJ138" s="15" t="s">
        <v>79</v>
      </c>
      <c r="BK138" s="222">
        <f>ROUND(I138*H138,2)</f>
        <v>0</v>
      </c>
      <c r="BL138" s="15" t="s">
        <v>239</v>
      </c>
      <c r="BM138" s="221" t="s">
        <v>3236</v>
      </c>
    </row>
    <row r="139" s="2" customFormat="1" ht="24.15" customHeight="1">
      <c r="A139" s="36"/>
      <c r="B139" s="37"/>
      <c r="C139" s="210" t="s">
        <v>391</v>
      </c>
      <c r="D139" s="210" t="s">
        <v>234</v>
      </c>
      <c r="E139" s="211" t="s">
        <v>1904</v>
      </c>
      <c r="F139" s="212" t="s">
        <v>1905</v>
      </c>
      <c r="G139" s="213" t="s">
        <v>237</v>
      </c>
      <c r="H139" s="214">
        <v>53.908000000000001</v>
      </c>
      <c r="I139" s="215"/>
      <c r="J139" s="216">
        <f>ROUND(I139*H139,2)</f>
        <v>0</v>
      </c>
      <c r="K139" s="212" t="s">
        <v>238</v>
      </c>
      <c r="L139" s="42"/>
      <c r="M139" s="217" t="s">
        <v>19</v>
      </c>
      <c r="N139" s="218" t="s">
        <v>43</v>
      </c>
      <c r="O139" s="82"/>
      <c r="P139" s="219">
        <f>O139*H139</f>
        <v>0</v>
      </c>
      <c r="Q139" s="219">
        <v>2.9999999999999999E-07</v>
      </c>
      <c r="R139" s="219">
        <f>Q139*H139</f>
        <v>1.6172400000000001E-05</v>
      </c>
      <c r="S139" s="219">
        <v>0</v>
      </c>
      <c r="T139" s="220">
        <f>S139*H139</f>
        <v>0</v>
      </c>
      <c r="U139" s="36"/>
      <c r="V139" s="36"/>
      <c r="W139" s="36"/>
      <c r="X139" s="36"/>
      <c r="Y139" s="36"/>
      <c r="Z139" s="36"/>
      <c r="AA139" s="36"/>
      <c r="AB139" s="36"/>
      <c r="AC139" s="36"/>
      <c r="AD139" s="36"/>
      <c r="AE139" s="36"/>
      <c r="AR139" s="221" t="s">
        <v>239</v>
      </c>
      <c r="AT139" s="221" t="s">
        <v>234</v>
      </c>
      <c r="AU139" s="221" t="s">
        <v>81</v>
      </c>
      <c r="AY139" s="15" t="s">
        <v>232</v>
      </c>
      <c r="BE139" s="222">
        <f>IF(N139="základní",J139,0)</f>
        <v>0</v>
      </c>
      <c r="BF139" s="222">
        <f>IF(N139="snížená",J139,0)</f>
        <v>0</v>
      </c>
      <c r="BG139" s="222">
        <f>IF(N139="zákl. přenesená",J139,0)</f>
        <v>0</v>
      </c>
      <c r="BH139" s="222">
        <f>IF(N139="sníž. přenesená",J139,0)</f>
        <v>0</v>
      </c>
      <c r="BI139" s="222">
        <f>IF(N139="nulová",J139,0)</f>
        <v>0</v>
      </c>
      <c r="BJ139" s="15" t="s">
        <v>79</v>
      </c>
      <c r="BK139" s="222">
        <f>ROUND(I139*H139,2)</f>
        <v>0</v>
      </c>
      <c r="BL139" s="15" t="s">
        <v>239</v>
      </c>
      <c r="BM139" s="221" t="s">
        <v>3237</v>
      </c>
    </row>
    <row r="140" s="2" customFormat="1" ht="14.4" customHeight="1">
      <c r="A140" s="36"/>
      <c r="B140" s="37"/>
      <c r="C140" s="210" t="s">
        <v>395</v>
      </c>
      <c r="D140" s="210" t="s">
        <v>234</v>
      </c>
      <c r="E140" s="211" t="s">
        <v>1930</v>
      </c>
      <c r="F140" s="212" t="s">
        <v>1931</v>
      </c>
      <c r="G140" s="213" t="s">
        <v>237</v>
      </c>
      <c r="H140" s="214">
        <v>53.908000000000001</v>
      </c>
      <c r="I140" s="215"/>
      <c r="J140" s="216">
        <f>ROUND(I140*H140,2)</f>
        <v>0</v>
      </c>
      <c r="K140" s="212" t="s">
        <v>238</v>
      </c>
      <c r="L140" s="42"/>
      <c r="M140" s="217" t="s">
        <v>19</v>
      </c>
      <c r="N140" s="218" t="s">
        <v>43</v>
      </c>
      <c r="O140" s="82"/>
      <c r="P140" s="219">
        <f>O140*H140</f>
        <v>0</v>
      </c>
      <c r="Q140" s="219">
        <v>0</v>
      </c>
      <c r="R140" s="219">
        <f>Q140*H140</f>
        <v>0</v>
      </c>
      <c r="S140" s="219">
        <v>0</v>
      </c>
      <c r="T140" s="220">
        <f>S140*H140</f>
        <v>0</v>
      </c>
      <c r="U140" s="36"/>
      <c r="V140" s="36"/>
      <c r="W140" s="36"/>
      <c r="X140" s="36"/>
      <c r="Y140" s="36"/>
      <c r="Z140" s="36"/>
      <c r="AA140" s="36"/>
      <c r="AB140" s="36"/>
      <c r="AC140" s="36"/>
      <c r="AD140" s="36"/>
      <c r="AE140" s="36"/>
      <c r="AR140" s="221" t="s">
        <v>239</v>
      </c>
      <c r="AT140" s="221" t="s">
        <v>234</v>
      </c>
      <c r="AU140" s="221" t="s">
        <v>81</v>
      </c>
      <c r="AY140" s="15" t="s">
        <v>232</v>
      </c>
      <c r="BE140" s="222">
        <f>IF(N140="základní",J140,0)</f>
        <v>0</v>
      </c>
      <c r="BF140" s="222">
        <f>IF(N140="snížená",J140,0)</f>
        <v>0</v>
      </c>
      <c r="BG140" s="222">
        <f>IF(N140="zákl. přenesená",J140,0)</f>
        <v>0</v>
      </c>
      <c r="BH140" s="222">
        <f>IF(N140="sníž. přenesená",J140,0)</f>
        <v>0</v>
      </c>
      <c r="BI140" s="222">
        <f>IF(N140="nulová",J140,0)</f>
        <v>0</v>
      </c>
      <c r="BJ140" s="15" t="s">
        <v>79</v>
      </c>
      <c r="BK140" s="222">
        <f>ROUND(I140*H140,2)</f>
        <v>0</v>
      </c>
      <c r="BL140" s="15" t="s">
        <v>239</v>
      </c>
      <c r="BM140" s="221" t="s">
        <v>3238</v>
      </c>
    </row>
    <row r="141" s="12" customFormat="1" ht="22.8" customHeight="1">
      <c r="A141" s="12"/>
      <c r="B141" s="194"/>
      <c r="C141" s="195"/>
      <c r="D141" s="196" t="s">
        <v>71</v>
      </c>
      <c r="E141" s="208" t="s">
        <v>239</v>
      </c>
      <c r="F141" s="208" t="s">
        <v>450</v>
      </c>
      <c r="G141" s="195"/>
      <c r="H141" s="195"/>
      <c r="I141" s="198"/>
      <c r="J141" s="209">
        <f>BK141</f>
        <v>0</v>
      </c>
      <c r="K141" s="195"/>
      <c r="L141" s="200"/>
      <c r="M141" s="201"/>
      <c r="N141" s="202"/>
      <c r="O141" s="202"/>
      <c r="P141" s="203">
        <f>SUM(P142:P143)</f>
        <v>0</v>
      </c>
      <c r="Q141" s="202"/>
      <c r="R141" s="203">
        <f>SUM(R142:R143)</f>
        <v>13.252486380000001</v>
      </c>
      <c r="S141" s="202"/>
      <c r="T141" s="204">
        <f>SUM(T142:T143)</f>
        <v>0</v>
      </c>
      <c r="U141" s="12"/>
      <c r="V141" s="12"/>
      <c r="W141" s="12"/>
      <c r="X141" s="12"/>
      <c r="Y141" s="12"/>
      <c r="Z141" s="12"/>
      <c r="AA141" s="12"/>
      <c r="AB141" s="12"/>
      <c r="AC141" s="12"/>
      <c r="AD141" s="12"/>
      <c r="AE141" s="12"/>
      <c r="AR141" s="205" t="s">
        <v>79</v>
      </c>
      <c r="AT141" s="206" t="s">
        <v>71</v>
      </c>
      <c r="AU141" s="206" t="s">
        <v>79</v>
      </c>
      <c r="AY141" s="205" t="s">
        <v>232</v>
      </c>
      <c r="BK141" s="207">
        <f>SUM(BK142:BK143)</f>
        <v>0</v>
      </c>
    </row>
    <row r="142" s="2" customFormat="1" ht="14.4" customHeight="1">
      <c r="A142" s="36"/>
      <c r="B142" s="37"/>
      <c r="C142" s="210" t="s">
        <v>399</v>
      </c>
      <c r="D142" s="210" t="s">
        <v>234</v>
      </c>
      <c r="E142" s="211" t="s">
        <v>2003</v>
      </c>
      <c r="F142" s="212" t="s">
        <v>2004</v>
      </c>
      <c r="G142" s="213" t="s">
        <v>243</v>
      </c>
      <c r="H142" s="214">
        <v>5.694</v>
      </c>
      <c r="I142" s="215"/>
      <c r="J142" s="216">
        <f>ROUND(I142*H142,2)</f>
        <v>0</v>
      </c>
      <c r="K142" s="212" t="s">
        <v>238</v>
      </c>
      <c r="L142" s="42"/>
      <c r="M142" s="217" t="s">
        <v>19</v>
      </c>
      <c r="N142" s="218" t="s">
        <v>43</v>
      </c>
      <c r="O142" s="82"/>
      <c r="P142" s="219">
        <f>O142*H142</f>
        <v>0</v>
      </c>
      <c r="Q142" s="219">
        <v>1.8907700000000001</v>
      </c>
      <c r="R142" s="219">
        <f>Q142*H142</f>
        <v>10.76604438</v>
      </c>
      <c r="S142" s="219">
        <v>0</v>
      </c>
      <c r="T142" s="220">
        <f>S142*H142</f>
        <v>0</v>
      </c>
      <c r="U142" s="36"/>
      <c r="V142" s="36"/>
      <c r="W142" s="36"/>
      <c r="X142" s="36"/>
      <c r="Y142" s="36"/>
      <c r="Z142" s="36"/>
      <c r="AA142" s="36"/>
      <c r="AB142" s="36"/>
      <c r="AC142" s="36"/>
      <c r="AD142" s="36"/>
      <c r="AE142" s="36"/>
      <c r="AR142" s="221" t="s">
        <v>239</v>
      </c>
      <c r="AT142" s="221" t="s">
        <v>234</v>
      </c>
      <c r="AU142" s="221" t="s">
        <v>81</v>
      </c>
      <c r="AY142" s="15" t="s">
        <v>232</v>
      </c>
      <c r="BE142" s="222">
        <f>IF(N142="základní",J142,0)</f>
        <v>0</v>
      </c>
      <c r="BF142" s="222">
        <f>IF(N142="snížená",J142,0)</f>
        <v>0</v>
      </c>
      <c r="BG142" s="222">
        <f>IF(N142="zákl. přenesená",J142,0)</f>
        <v>0</v>
      </c>
      <c r="BH142" s="222">
        <f>IF(N142="sníž. přenesená",J142,0)</f>
        <v>0</v>
      </c>
      <c r="BI142" s="222">
        <f>IF(N142="nulová",J142,0)</f>
        <v>0</v>
      </c>
      <c r="BJ142" s="15" t="s">
        <v>79</v>
      </c>
      <c r="BK142" s="222">
        <f>ROUND(I142*H142,2)</f>
        <v>0</v>
      </c>
      <c r="BL142" s="15" t="s">
        <v>239</v>
      </c>
      <c r="BM142" s="221" t="s">
        <v>3239</v>
      </c>
    </row>
    <row r="143" s="2" customFormat="1" ht="24.15" customHeight="1">
      <c r="A143" s="36"/>
      <c r="B143" s="37"/>
      <c r="C143" s="210" t="s">
        <v>401</v>
      </c>
      <c r="D143" s="210" t="s">
        <v>234</v>
      </c>
      <c r="E143" s="211" t="s">
        <v>3240</v>
      </c>
      <c r="F143" s="212" t="s">
        <v>3241</v>
      </c>
      <c r="G143" s="213" t="s">
        <v>243</v>
      </c>
      <c r="H143" s="214">
        <v>1.113</v>
      </c>
      <c r="I143" s="215"/>
      <c r="J143" s="216">
        <f>ROUND(I143*H143,2)</f>
        <v>0</v>
      </c>
      <c r="K143" s="212" t="s">
        <v>238</v>
      </c>
      <c r="L143" s="42"/>
      <c r="M143" s="217" t="s">
        <v>19</v>
      </c>
      <c r="N143" s="218" t="s">
        <v>43</v>
      </c>
      <c r="O143" s="82"/>
      <c r="P143" s="219">
        <f>O143*H143</f>
        <v>0</v>
      </c>
      <c r="Q143" s="219">
        <v>2.234</v>
      </c>
      <c r="R143" s="219">
        <f>Q143*H143</f>
        <v>2.4864419999999998</v>
      </c>
      <c r="S143" s="219">
        <v>0</v>
      </c>
      <c r="T143" s="220">
        <f>S143*H143</f>
        <v>0</v>
      </c>
      <c r="U143" s="36"/>
      <c r="V143" s="36"/>
      <c r="W143" s="36"/>
      <c r="X143" s="36"/>
      <c r="Y143" s="36"/>
      <c r="Z143" s="36"/>
      <c r="AA143" s="36"/>
      <c r="AB143" s="36"/>
      <c r="AC143" s="36"/>
      <c r="AD143" s="36"/>
      <c r="AE143" s="36"/>
      <c r="AR143" s="221" t="s">
        <v>239</v>
      </c>
      <c r="AT143" s="221" t="s">
        <v>234</v>
      </c>
      <c r="AU143" s="221" t="s">
        <v>81</v>
      </c>
      <c r="AY143" s="15" t="s">
        <v>232</v>
      </c>
      <c r="BE143" s="222">
        <f>IF(N143="základní",J143,0)</f>
        <v>0</v>
      </c>
      <c r="BF143" s="222">
        <f>IF(N143="snížená",J143,0)</f>
        <v>0</v>
      </c>
      <c r="BG143" s="222">
        <f>IF(N143="zákl. přenesená",J143,0)</f>
        <v>0</v>
      </c>
      <c r="BH143" s="222">
        <f>IF(N143="sníž. přenesená",J143,0)</f>
        <v>0</v>
      </c>
      <c r="BI143" s="222">
        <f>IF(N143="nulová",J143,0)</f>
        <v>0</v>
      </c>
      <c r="BJ143" s="15" t="s">
        <v>79</v>
      </c>
      <c r="BK143" s="222">
        <f>ROUND(I143*H143,2)</f>
        <v>0</v>
      </c>
      <c r="BL143" s="15" t="s">
        <v>239</v>
      </c>
      <c r="BM143" s="221" t="s">
        <v>3242</v>
      </c>
    </row>
    <row r="144" s="12" customFormat="1" ht="22.8" customHeight="1">
      <c r="A144" s="12"/>
      <c r="B144" s="194"/>
      <c r="C144" s="195"/>
      <c r="D144" s="196" t="s">
        <v>71</v>
      </c>
      <c r="E144" s="208" t="s">
        <v>252</v>
      </c>
      <c r="F144" s="208" t="s">
        <v>3243</v>
      </c>
      <c r="G144" s="195"/>
      <c r="H144" s="195"/>
      <c r="I144" s="198"/>
      <c r="J144" s="209">
        <f>BK144</f>
        <v>0</v>
      </c>
      <c r="K144" s="195"/>
      <c r="L144" s="200"/>
      <c r="M144" s="201"/>
      <c r="N144" s="202"/>
      <c r="O144" s="202"/>
      <c r="P144" s="203">
        <f>SUM(P145:P154)</f>
        <v>0</v>
      </c>
      <c r="Q144" s="202"/>
      <c r="R144" s="203">
        <f>SUM(R145:R154)</f>
        <v>28.602315400000002</v>
      </c>
      <c r="S144" s="202"/>
      <c r="T144" s="204">
        <f>SUM(T145:T154)</f>
        <v>0</v>
      </c>
      <c r="U144" s="12"/>
      <c r="V144" s="12"/>
      <c r="W144" s="12"/>
      <c r="X144" s="12"/>
      <c r="Y144" s="12"/>
      <c r="Z144" s="12"/>
      <c r="AA144" s="12"/>
      <c r="AB144" s="12"/>
      <c r="AC144" s="12"/>
      <c r="AD144" s="12"/>
      <c r="AE144" s="12"/>
      <c r="AR144" s="205" t="s">
        <v>79</v>
      </c>
      <c r="AT144" s="206" t="s">
        <v>71</v>
      </c>
      <c r="AU144" s="206" t="s">
        <v>79</v>
      </c>
      <c r="AY144" s="205" t="s">
        <v>232</v>
      </c>
      <c r="BK144" s="207">
        <f>SUM(BK145:BK154)</f>
        <v>0</v>
      </c>
    </row>
    <row r="145" s="2" customFormat="1" ht="24.15" customHeight="1">
      <c r="A145" s="36"/>
      <c r="B145" s="37"/>
      <c r="C145" s="210" t="s">
        <v>405</v>
      </c>
      <c r="D145" s="210" t="s">
        <v>234</v>
      </c>
      <c r="E145" s="211" t="s">
        <v>3244</v>
      </c>
      <c r="F145" s="212" t="s">
        <v>3245</v>
      </c>
      <c r="G145" s="213" t="s">
        <v>237</v>
      </c>
      <c r="H145" s="214">
        <v>1.6000000000000001</v>
      </c>
      <c r="I145" s="215"/>
      <c r="J145" s="216">
        <f>ROUND(I145*H145,2)</f>
        <v>0</v>
      </c>
      <c r="K145" s="212" t="s">
        <v>238</v>
      </c>
      <c r="L145" s="42"/>
      <c r="M145" s="217" t="s">
        <v>19</v>
      </c>
      <c r="N145" s="218" t="s">
        <v>43</v>
      </c>
      <c r="O145" s="82"/>
      <c r="P145" s="219">
        <f>O145*H145</f>
        <v>0</v>
      </c>
      <c r="Q145" s="219">
        <v>0.19800000000000001</v>
      </c>
      <c r="R145" s="219">
        <f>Q145*H145</f>
        <v>0.31680000000000003</v>
      </c>
      <c r="S145" s="219">
        <v>0</v>
      </c>
      <c r="T145" s="220">
        <f>S145*H145</f>
        <v>0</v>
      </c>
      <c r="U145" s="36"/>
      <c r="V145" s="36"/>
      <c r="W145" s="36"/>
      <c r="X145" s="36"/>
      <c r="Y145" s="36"/>
      <c r="Z145" s="36"/>
      <c r="AA145" s="36"/>
      <c r="AB145" s="36"/>
      <c r="AC145" s="36"/>
      <c r="AD145" s="36"/>
      <c r="AE145" s="36"/>
      <c r="AR145" s="221" t="s">
        <v>239</v>
      </c>
      <c r="AT145" s="221" t="s">
        <v>234</v>
      </c>
      <c r="AU145" s="221" t="s">
        <v>81</v>
      </c>
      <c r="AY145" s="15" t="s">
        <v>232</v>
      </c>
      <c r="BE145" s="222">
        <f>IF(N145="základní",J145,0)</f>
        <v>0</v>
      </c>
      <c r="BF145" s="222">
        <f>IF(N145="snížená",J145,0)</f>
        <v>0</v>
      </c>
      <c r="BG145" s="222">
        <f>IF(N145="zákl. přenesená",J145,0)</f>
        <v>0</v>
      </c>
      <c r="BH145" s="222">
        <f>IF(N145="sníž. přenesená",J145,0)</f>
        <v>0</v>
      </c>
      <c r="BI145" s="222">
        <f>IF(N145="nulová",J145,0)</f>
        <v>0</v>
      </c>
      <c r="BJ145" s="15" t="s">
        <v>79</v>
      </c>
      <c r="BK145" s="222">
        <f>ROUND(I145*H145,2)</f>
        <v>0</v>
      </c>
      <c r="BL145" s="15" t="s">
        <v>239</v>
      </c>
      <c r="BM145" s="221" t="s">
        <v>3246</v>
      </c>
    </row>
    <row r="146" s="2" customFormat="1" ht="14.4" customHeight="1">
      <c r="A146" s="36"/>
      <c r="B146" s="37"/>
      <c r="C146" s="210" t="s">
        <v>409</v>
      </c>
      <c r="D146" s="210" t="s">
        <v>234</v>
      </c>
      <c r="E146" s="211" t="s">
        <v>3247</v>
      </c>
      <c r="F146" s="212" t="s">
        <v>3248</v>
      </c>
      <c r="G146" s="213" t="s">
        <v>237</v>
      </c>
      <c r="H146" s="214">
        <v>20.510000000000002</v>
      </c>
      <c r="I146" s="215"/>
      <c r="J146" s="216">
        <f>ROUND(I146*H146,2)</f>
        <v>0</v>
      </c>
      <c r="K146" s="212" t="s">
        <v>238</v>
      </c>
      <c r="L146" s="42"/>
      <c r="M146" s="217" t="s">
        <v>19</v>
      </c>
      <c r="N146" s="218" t="s">
        <v>43</v>
      </c>
      <c r="O146" s="82"/>
      <c r="P146" s="219">
        <f>O146*H146</f>
        <v>0</v>
      </c>
      <c r="Q146" s="219">
        <v>0.25094</v>
      </c>
      <c r="R146" s="219">
        <f>Q146*H146</f>
        <v>5.1467794000000007</v>
      </c>
      <c r="S146" s="219">
        <v>0</v>
      </c>
      <c r="T146" s="220">
        <f>S146*H146</f>
        <v>0</v>
      </c>
      <c r="U146" s="36"/>
      <c r="V146" s="36"/>
      <c r="W146" s="36"/>
      <c r="X146" s="36"/>
      <c r="Y146" s="36"/>
      <c r="Z146" s="36"/>
      <c r="AA146" s="36"/>
      <c r="AB146" s="36"/>
      <c r="AC146" s="36"/>
      <c r="AD146" s="36"/>
      <c r="AE146" s="36"/>
      <c r="AR146" s="221" t="s">
        <v>239</v>
      </c>
      <c r="AT146" s="221" t="s">
        <v>234</v>
      </c>
      <c r="AU146" s="221" t="s">
        <v>81</v>
      </c>
      <c r="AY146" s="15" t="s">
        <v>232</v>
      </c>
      <c r="BE146" s="222">
        <f>IF(N146="základní",J146,0)</f>
        <v>0</v>
      </c>
      <c r="BF146" s="222">
        <f>IF(N146="snížená",J146,0)</f>
        <v>0</v>
      </c>
      <c r="BG146" s="222">
        <f>IF(N146="zákl. přenesená",J146,0)</f>
        <v>0</v>
      </c>
      <c r="BH146" s="222">
        <f>IF(N146="sníž. přenesená",J146,0)</f>
        <v>0</v>
      </c>
      <c r="BI146" s="222">
        <f>IF(N146="nulová",J146,0)</f>
        <v>0</v>
      </c>
      <c r="BJ146" s="15" t="s">
        <v>79</v>
      </c>
      <c r="BK146" s="222">
        <f>ROUND(I146*H146,2)</f>
        <v>0</v>
      </c>
      <c r="BL146" s="15" t="s">
        <v>239</v>
      </c>
      <c r="BM146" s="221" t="s">
        <v>3249</v>
      </c>
    </row>
    <row r="147" s="2" customFormat="1" ht="24.15" customHeight="1">
      <c r="A147" s="36"/>
      <c r="B147" s="37"/>
      <c r="C147" s="210" t="s">
        <v>414</v>
      </c>
      <c r="D147" s="210" t="s">
        <v>234</v>
      </c>
      <c r="E147" s="211" t="s">
        <v>1791</v>
      </c>
      <c r="F147" s="212" t="s">
        <v>1792</v>
      </c>
      <c r="G147" s="213" t="s">
        <v>237</v>
      </c>
      <c r="H147" s="214">
        <v>22.109999999999999</v>
      </c>
      <c r="I147" s="215"/>
      <c r="J147" s="216">
        <f>ROUND(I147*H147,2)</f>
        <v>0</v>
      </c>
      <c r="K147" s="212" t="s">
        <v>238</v>
      </c>
      <c r="L147" s="42"/>
      <c r="M147" s="217" t="s">
        <v>19</v>
      </c>
      <c r="N147" s="218" t="s">
        <v>43</v>
      </c>
      <c r="O147" s="82"/>
      <c r="P147" s="219">
        <f>O147*H147</f>
        <v>0</v>
      </c>
      <c r="Q147" s="219">
        <v>0.29699999999999999</v>
      </c>
      <c r="R147" s="219">
        <f>Q147*H147</f>
        <v>6.5666699999999993</v>
      </c>
      <c r="S147" s="219">
        <v>0</v>
      </c>
      <c r="T147" s="220">
        <f>S147*H147</f>
        <v>0</v>
      </c>
      <c r="U147" s="36"/>
      <c r="V147" s="36"/>
      <c r="W147" s="36"/>
      <c r="X147" s="36"/>
      <c r="Y147" s="36"/>
      <c r="Z147" s="36"/>
      <c r="AA147" s="36"/>
      <c r="AB147" s="36"/>
      <c r="AC147" s="36"/>
      <c r="AD147" s="36"/>
      <c r="AE147" s="36"/>
      <c r="AR147" s="221" t="s">
        <v>239</v>
      </c>
      <c r="AT147" s="221" t="s">
        <v>234</v>
      </c>
      <c r="AU147" s="221" t="s">
        <v>81</v>
      </c>
      <c r="AY147" s="15" t="s">
        <v>232</v>
      </c>
      <c r="BE147" s="222">
        <f>IF(N147="základní",J147,0)</f>
        <v>0</v>
      </c>
      <c r="BF147" s="222">
        <f>IF(N147="snížená",J147,0)</f>
        <v>0</v>
      </c>
      <c r="BG147" s="222">
        <f>IF(N147="zákl. přenesená",J147,0)</f>
        <v>0</v>
      </c>
      <c r="BH147" s="222">
        <f>IF(N147="sníž. přenesená",J147,0)</f>
        <v>0</v>
      </c>
      <c r="BI147" s="222">
        <f>IF(N147="nulová",J147,0)</f>
        <v>0</v>
      </c>
      <c r="BJ147" s="15" t="s">
        <v>79</v>
      </c>
      <c r="BK147" s="222">
        <f>ROUND(I147*H147,2)</f>
        <v>0</v>
      </c>
      <c r="BL147" s="15" t="s">
        <v>239</v>
      </c>
      <c r="BM147" s="221" t="s">
        <v>3250</v>
      </c>
    </row>
    <row r="148" s="2" customFormat="1" ht="24.15" customHeight="1">
      <c r="A148" s="36"/>
      <c r="B148" s="37"/>
      <c r="C148" s="210" t="s">
        <v>418</v>
      </c>
      <c r="D148" s="210" t="s">
        <v>234</v>
      </c>
      <c r="E148" s="211" t="s">
        <v>3251</v>
      </c>
      <c r="F148" s="212" t="s">
        <v>3252</v>
      </c>
      <c r="G148" s="213" t="s">
        <v>237</v>
      </c>
      <c r="H148" s="214">
        <v>1.6000000000000001</v>
      </c>
      <c r="I148" s="215"/>
      <c r="J148" s="216">
        <f>ROUND(I148*H148,2)</f>
        <v>0</v>
      </c>
      <c r="K148" s="212" t="s">
        <v>238</v>
      </c>
      <c r="L148" s="42"/>
      <c r="M148" s="217" t="s">
        <v>19</v>
      </c>
      <c r="N148" s="218" t="s">
        <v>43</v>
      </c>
      <c r="O148" s="82"/>
      <c r="P148" s="219">
        <f>O148*H148</f>
        <v>0</v>
      </c>
      <c r="Q148" s="219">
        <v>0.29160000000000003</v>
      </c>
      <c r="R148" s="219">
        <f>Q148*H148</f>
        <v>0.46656000000000009</v>
      </c>
      <c r="S148" s="219">
        <v>0</v>
      </c>
      <c r="T148" s="220">
        <f>S148*H148</f>
        <v>0</v>
      </c>
      <c r="U148" s="36"/>
      <c r="V148" s="36"/>
      <c r="W148" s="36"/>
      <c r="X148" s="36"/>
      <c r="Y148" s="36"/>
      <c r="Z148" s="36"/>
      <c r="AA148" s="36"/>
      <c r="AB148" s="36"/>
      <c r="AC148" s="36"/>
      <c r="AD148" s="36"/>
      <c r="AE148" s="36"/>
      <c r="AR148" s="221" t="s">
        <v>239</v>
      </c>
      <c r="AT148" s="221" t="s">
        <v>234</v>
      </c>
      <c r="AU148" s="221" t="s">
        <v>81</v>
      </c>
      <c r="AY148" s="15" t="s">
        <v>232</v>
      </c>
      <c r="BE148" s="222">
        <f>IF(N148="základní",J148,0)</f>
        <v>0</v>
      </c>
      <c r="BF148" s="222">
        <f>IF(N148="snížená",J148,0)</f>
        <v>0</v>
      </c>
      <c r="BG148" s="222">
        <f>IF(N148="zákl. přenesená",J148,0)</f>
        <v>0</v>
      </c>
      <c r="BH148" s="222">
        <f>IF(N148="sníž. přenesená",J148,0)</f>
        <v>0</v>
      </c>
      <c r="BI148" s="222">
        <f>IF(N148="nulová",J148,0)</f>
        <v>0</v>
      </c>
      <c r="BJ148" s="15" t="s">
        <v>79</v>
      </c>
      <c r="BK148" s="222">
        <f>ROUND(I148*H148,2)</f>
        <v>0</v>
      </c>
      <c r="BL148" s="15" t="s">
        <v>239</v>
      </c>
      <c r="BM148" s="221" t="s">
        <v>3253</v>
      </c>
    </row>
    <row r="149" s="2" customFormat="1" ht="24.15" customHeight="1">
      <c r="A149" s="36"/>
      <c r="B149" s="37"/>
      <c r="C149" s="210" t="s">
        <v>1208</v>
      </c>
      <c r="D149" s="210" t="s">
        <v>234</v>
      </c>
      <c r="E149" s="211" t="s">
        <v>3254</v>
      </c>
      <c r="F149" s="212" t="s">
        <v>3255</v>
      </c>
      <c r="G149" s="213" t="s">
        <v>237</v>
      </c>
      <c r="H149" s="214">
        <v>20.510000000000002</v>
      </c>
      <c r="I149" s="215"/>
      <c r="J149" s="216">
        <f>ROUND(I149*H149,2)</f>
        <v>0</v>
      </c>
      <c r="K149" s="212" t="s">
        <v>238</v>
      </c>
      <c r="L149" s="42"/>
      <c r="M149" s="217" t="s">
        <v>19</v>
      </c>
      <c r="N149" s="218" t="s">
        <v>43</v>
      </c>
      <c r="O149" s="82"/>
      <c r="P149" s="219">
        <f>O149*H149</f>
        <v>0</v>
      </c>
      <c r="Q149" s="219">
        <v>0.38700000000000001</v>
      </c>
      <c r="R149" s="219">
        <f>Q149*H149</f>
        <v>7.9373700000000005</v>
      </c>
      <c r="S149" s="219">
        <v>0</v>
      </c>
      <c r="T149" s="220">
        <f>S149*H149</f>
        <v>0</v>
      </c>
      <c r="U149" s="36"/>
      <c r="V149" s="36"/>
      <c r="W149" s="36"/>
      <c r="X149" s="36"/>
      <c r="Y149" s="36"/>
      <c r="Z149" s="36"/>
      <c r="AA149" s="36"/>
      <c r="AB149" s="36"/>
      <c r="AC149" s="36"/>
      <c r="AD149" s="36"/>
      <c r="AE149" s="36"/>
      <c r="AR149" s="221" t="s">
        <v>239</v>
      </c>
      <c r="AT149" s="221" t="s">
        <v>234</v>
      </c>
      <c r="AU149" s="221" t="s">
        <v>81</v>
      </c>
      <c r="AY149" s="15" t="s">
        <v>232</v>
      </c>
      <c r="BE149" s="222">
        <f>IF(N149="základní",J149,0)</f>
        <v>0</v>
      </c>
      <c r="BF149" s="222">
        <f>IF(N149="snížená",J149,0)</f>
        <v>0</v>
      </c>
      <c r="BG149" s="222">
        <f>IF(N149="zákl. přenesená",J149,0)</f>
        <v>0</v>
      </c>
      <c r="BH149" s="222">
        <f>IF(N149="sníž. přenesená",J149,0)</f>
        <v>0</v>
      </c>
      <c r="BI149" s="222">
        <f>IF(N149="nulová",J149,0)</f>
        <v>0</v>
      </c>
      <c r="BJ149" s="15" t="s">
        <v>79</v>
      </c>
      <c r="BK149" s="222">
        <f>ROUND(I149*H149,2)</f>
        <v>0</v>
      </c>
      <c r="BL149" s="15" t="s">
        <v>239</v>
      </c>
      <c r="BM149" s="221" t="s">
        <v>3256</v>
      </c>
    </row>
    <row r="150" s="2" customFormat="1" ht="37.8" customHeight="1">
      <c r="A150" s="36"/>
      <c r="B150" s="37"/>
      <c r="C150" s="210" t="s">
        <v>1212</v>
      </c>
      <c r="D150" s="210" t="s">
        <v>234</v>
      </c>
      <c r="E150" s="211" t="s">
        <v>3257</v>
      </c>
      <c r="F150" s="212" t="s">
        <v>3258</v>
      </c>
      <c r="G150" s="213" t="s">
        <v>237</v>
      </c>
      <c r="H150" s="214">
        <v>2</v>
      </c>
      <c r="I150" s="215"/>
      <c r="J150" s="216">
        <f>ROUND(I150*H150,2)</f>
        <v>0</v>
      </c>
      <c r="K150" s="212" t="s">
        <v>238</v>
      </c>
      <c r="L150" s="42"/>
      <c r="M150" s="217" t="s">
        <v>19</v>
      </c>
      <c r="N150" s="218" t="s">
        <v>43</v>
      </c>
      <c r="O150" s="82"/>
      <c r="P150" s="219">
        <f>O150*H150</f>
        <v>0</v>
      </c>
      <c r="Q150" s="219">
        <v>0.084250000000000005</v>
      </c>
      <c r="R150" s="219">
        <f>Q150*H150</f>
        <v>0.16850000000000001</v>
      </c>
      <c r="S150" s="219">
        <v>0</v>
      </c>
      <c r="T150" s="220">
        <f>S150*H150</f>
        <v>0</v>
      </c>
      <c r="U150" s="36"/>
      <c r="V150" s="36"/>
      <c r="W150" s="36"/>
      <c r="X150" s="36"/>
      <c r="Y150" s="36"/>
      <c r="Z150" s="36"/>
      <c r="AA150" s="36"/>
      <c r="AB150" s="36"/>
      <c r="AC150" s="36"/>
      <c r="AD150" s="36"/>
      <c r="AE150" s="36"/>
      <c r="AR150" s="221" t="s">
        <v>239</v>
      </c>
      <c r="AT150" s="221" t="s">
        <v>234</v>
      </c>
      <c r="AU150" s="221" t="s">
        <v>81</v>
      </c>
      <c r="AY150" s="15" t="s">
        <v>232</v>
      </c>
      <c r="BE150" s="222">
        <f>IF(N150="základní",J150,0)</f>
        <v>0</v>
      </c>
      <c r="BF150" s="222">
        <f>IF(N150="snížená",J150,0)</f>
        <v>0</v>
      </c>
      <c r="BG150" s="222">
        <f>IF(N150="zákl. přenesená",J150,0)</f>
        <v>0</v>
      </c>
      <c r="BH150" s="222">
        <f>IF(N150="sníž. přenesená",J150,0)</f>
        <v>0</v>
      </c>
      <c r="BI150" s="222">
        <f>IF(N150="nulová",J150,0)</f>
        <v>0</v>
      </c>
      <c r="BJ150" s="15" t="s">
        <v>79</v>
      </c>
      <c r="BK150" s="222">
        <f>ROUND(I150*H150,2)</f>
        <v>0</v>
      </c>
      <c r="BL150" s="15" t="s">
        <v>239</v>
      </c>
      <c r="BM150" s="221" t="s">
        <v>3259</v>
      </c>
    </row>
    <row r="151" s="2" customFormat="1" ht="14.4" customHeight="1">
      <c r="A151" s="36"/>
      <c r="B151" s="37"/>
      <c r="C151" s="223" t="s">
        <v>1216</v>
      </c>
      <c r="D151" s="223" t="s">
        <v>302</v>
      </c>
      <c r="E151" s="224" t="s">
        <v>3260</v>
      </c>
      <c r="F151" s="225" t="s">
        <v>3261</v>
      </c>
      <c r="G151" s="226" t="s">
        <v>237</v>
      </c>
      <c r="H151" s="227">
        <v>2.1000000000000001</v>
      </c>
      <c r="I151" s="228"/>
      <c r="J151" s="229">
        <f>ROUND(I151*H151,2)</f>
        <v>0</v>
      </c>
      <c r="K151" s="225" t="s">
        <v>238</v>
      </c>
      <c r="L151" s="230"/>
      <c r="M151" s="231" t="s">
        <v>19</v>
      </c>
      <c r="N151" s="232" t="s">
        <v>43</v>
      </c>
      <c r="O151" s="82"/>
      <c r="P151" s="219">
        <f>O151*H151</f>
        <v>0</v>
      </c>
      <c r="Q151" s="219">
        <v>0.113</v>
      </c>
      <c r="R151" s="219">
        <f>Q151*H151</f>
        <v>0.23730000000000001</v>
      </c>
      <c r="S151" s="219">
        <v>0</v>
      </c>
      <c r="T151" s="220">
        <f>S151*H151</f>
        <v>0</v>
      </c>
      <c r="U151" s="36"/>
      <c r="V151" s="36"/>
      <c r="W151" s="36"/>
      <c r="X151" s="36"/>
      <c r="Y151" s="36"/>
      <c r="Z151" s="36"/>
      <c r="AA151" s="36"/>
      <c r="AB151" s="36"/>
      <c r="AC151" s="36"/>
      <c r="AD151" s="36"/>
      <c r="AE151" s="36"/>
      <c r="AR151" s="221" t="s">
        <v>264</v>
      </c>
      <c r="AT151" s="221" t="s">
        <v>302</v>
      </c>
      <c r="AU151" s="221" t="s">
        <v>81</v>
      </c>
      <c r="AY151" s="15" t="s">
        <v>232</v>
      </c>
      <c r="BE151" s="222">
        <f>IF(N151="základní",J151,0)</f>
        <v>0</v>
      </c>
      <c r="BF151" s="222">
        <f>IF(N151="snížená",J151,0)</f>
        <v>0</v>
      </c>
      <c r="BG151" s="222">
        <f>IF(N151="zákl. přenesená",J151,0)</f>
        <v>0</v>
      </c>
      <c r="BH151" s="222">
        <f>IF(N151="sníž. přenesená",J151,0)</f>
        <v>0</v>
      </c>
      <c r="BI151" s="222">
        <f>IF(N151="nulová",J151,0)</f>
        <v>0</v>
      </c>
      <c r="BJ151" s="15" t="s">
        <v>79</v>
      </c>
      <c r="BK151" s="222">
        <f>ROUND(I151*H151,2)</f>
        <v>0</v>
      </c>
      <c r="BL151" s="15" t="s">
        <v>239</v>
      </c>
      <c r="BM151" s="221" t="s">
        <v>3262</v>
      </c>
    </row>
    <row r="152" s="2" customFormat="1" ht="37.8" customHeight="1">
      <c r="A152" s="36"/>
      <c r="B152" s="37"/>
      <c r="C152" s="210" t="s">
        <v>1220</v>
      </c>
      <c r="D152" s="210" t="s">
        <v>234</v>
      </c>
      <c r="E152" s="211" t="s">
        <v>3263</v>
      </c>
      <c r="F152" s="212" t="s">
        <v>3264</v>
      </c>
      <c r="G152" s="213" t="s">
        <v>237</v>
      </c>
      <c r="H152" s="214">
        <v>20.600000000000001</v>
      </c>
      <c r="I152" s="215"/>
      <c r="J152" s="216">
        <f>ROUND(I152*H152,2)</f>
        <v>0</v>
      </c>
      <c r="K152" s="212" t="s">
        <v>238</v>
      </c>
      <c r="L152" s="42"/>
      <c r="M152" s="217" t="s">
        <v>19</v>
      </c>
      <c r="N152" s="218" t="s">
        <v>43</v>
      </c>
      <c r="O152" s="82"/>
      <c r="P152" s="219">
        <f>O152*H152</f>
        <v>0</v>
      </c>
      <c r="Q152" s="219">
        <v>0.10362</v>
      </c>
      <c r="R152" s="219">
        <f>Q152*H152</f>
        <v>2.1345720000000004</v>
      </c>
      <c r="S152" s="219">
        <v>0</v>
      </c>
      <c r="T152" s="220">
        <f>S152*H152</f>
        <v>0</v>
      </c>
      <c r="U152" s="36"/>
      <c r="V152" s="36"/>
      <c r="W152" s="36"/>
      <c r="X152" s="36"/>
      <c r="Y152" s="36"/>
      <c r="Z152" s="36"/>
      <c r="AA152" s="36"/>
      <c r="AB152" s="36"/>
      <c r="AC152" s="36"/>
      <c r="AD152" s="36"/>
      <c r="AE152" s="36"/>
      <c r="AR152" s="221" t="s">
        <v>239</v>
      </c>
      <c r="AT152" s="221" t="s">
        <v>234</v>
      </c>
      <c r="AU152" s="221" t="s">
        <v>81</v>
      </c>
      <c r="AY152" s="15" t="s">
        <v>232</v>
      </c>
      <c r="BE152" s="222">
        <f>IF(N152="základní",J152,0)</f>
        <v>0</v>
      </c>
      <c r="BF152" s="222">
        <f>IF(N152="snížená",J152,0)</f>
        <v>0</v>
      </c>
      <c r="BG152" s="222">
        <f>IF(N152="zákl. přenesená",J152,0)</f>
        <v>0</v>
      </c>
      <c r="BH152" s="222">
        <f>IF(N152="sníž. přenesená",J152,0)</f>
        <v>0</v>
      </c>
      <c r="BI152" s="222">
        <f>IF(N152="nulová",J152,0)</f>
        <v>0</v>
      </c>
      <c r="BJ152" s="15" t="s">
        <v>79</v>
      </c>
      <c r="BK152" s="222">
        <f>ROUND(I152*H152,2)</f>
        <v>0</v>
      </c>
      <c r="BL152" s="15" t="s">
        <v>239</v>
      </c>
      <c r="BM152" s="221" t="s">
        <v>3265</v>
      </c>
    </row>
    <row r="153" s="2" customFormat="1" ht="14.4" customHeight="1">
      <c r="A153" s="36"/>
      <c r="B153" s="37"/>
      <c r="C153" s="223" t="s">
        <v>1224</v>
      </c>
      <c r="D153" s="223" t="s">
        <v>302</v>
      </c>
      <c r="E153" s="224" t="s">
        <v>3266</v>
      </c>
      <c r="F153" s="225" t="s">
        <v>3267</v>
      </c>
      <c r="G153" s="226" t="s">
        <v>237</v>
      </c>
      <c r="H153" s="227">
        <v>21.629999999999999</v>
      </c>
      <c r="I153" s="228"/>
      <c r="J153" s="229">
        <f>ROUND(I153*H153,2)</f>
        <v>0</v>
      </c>
      <c r="K153" s="225" t="s">
        <v>238</v>
      </c>
      <c r="L153" s="230"/>
      <c r="M153" s="231" t="s">
        <v>19</v>
      </c>
      <c r="N153" s="232" t="s">
        <v>43</v>
      </c>
      <c r="O153" s="82"/>
      <c r="P153" s="219">
        <f>O153*H153</f>
        <v>0</v>
      </c>
      <c r="Q153" s="219">
        <v>0.152</v>
      </c>
      <c r="R153" s="219">
        <f>Q153*H153</f>
        <v>3.2877599999999996</v>
      </c>
      <c r="S153" s="219">
        <v>0</v>
      </c>
      <c r="T153" s="220">
        <f>S153*H153</f>
        <v>0</v>
      </c>
      <c r="U153" s="36"/>
      <c r="V153" s="36"/>
      <c r="W153" s="36"/>
      <c r="X153" s="36"/>
      <c r="Y153" s="36"/>
      <c r="Z153" s="36"/>
      <c r="AA153" s="36"/>
      <c r="AB153" s="36"/>
      <c r="AC153" s="36"/>
      <c r="AD153" s="36"/>
      <c r="AE153" s="36"/>
      <c r="AR153" s="221" t="s">
        <v>264</v>
      </c>
      <c r="AT153" s="221" t="s">
        <v>302</v>
      </c>
      <c r="AU153" s="221" t="s">
        <v>81</v>
      </c>
      <c r="AY153" s="15" t="s">
        <v>232</v>
      </c>
      <c r="BE153" s="222">
        <f>IF(N153="základní",J153,0)</f>
        <v>0</v>
      </c>
      <c r="BF153" s="222">
        <f>IF(N153="snížená",J153,0)</f>
        <v>0</v>
      </c>
      <c r="BG153" s="222">
        <f>IF(N153="zákl. přenesená",J153,0)</f>
        <v>0</v>
      </c>
      <c r="BH153" s="222">
        <f>IF(N153="sníž. přenesená",J153,0)</f>
        <v>0</v>
      </c>
      <c r="BI153" s="222">
        <f>IF(N153="nulová",J153,0)</f>
        <v>0</v>
      </c>
      <c r="BJ153" s="15" t="s">
        <v>79</v>
      </c>
      <c r="BK153" s="222">
        <f>ROUND(I153*H153,2)</f>
        <v>0</v>
      </c>
      <c r="BL153" s="15" t="s">
        <v>239</v>
      </c>
      <c r="BM153" s="221" t="s">
        <v>3268</v>
      </c>
    </row>
    <row r="154" s="2" customFormat="1" ht="24.15" customHeight="1">
      <c r="A154" s="36"/>
      <c r="B154" s="37"/>
      <c r="C154" s="210" t="s">
        <v>1228</v>
      </c>
      <c r="D154" s="210" t="s">
        <v>234</v>
      </c>
      <c r="E154" s="211" t="s">
        <v>3269</v>
      </c>
      <c r="F154" s="212" t="s">
        <v>3270</v>
      </c>
      <c r="G154" s="213" t="s">
        <v>237</v>
      </c>
      <c r="H154" s="214">
        <v>22.600000000000001</v>
      </c>
      <c r="I154" s="215"/>
      <c r="J154" s="216">
        <f>ROUND(I154*H154,2)</f>
        <v>0</v>
      </c>
      <c r="K154" s="212" t="s">
        <v>238</v>
      </c>
      <c r="L154" s="42"/>
      <c r="M154" s="217" t="s">
        <v>19</v>
      </c>
      <c r="N154" s="218" t="s">
        <v>43</v>
      </c>
      <c r="O154" s="82"/>
      <c r="P154" s="219">
        <f>O154*H154</f>
        <v>0</v>
      </c>
      <c r="Q154" s="219">
        <v>0.10353999999999999</v>
      </c>
      <c r="R154" s="219">
        <f>Q154*H154</f>
        <v>2.340004</v>
      </c>
      <c r="S154" s="219">
        <v>0</v>
      </c>
      <c r="T154" s="220">
        <f>S154*H154</f>
        <v>0</v>
      </c>
      <c r="U154" s="36"/>
      <c r="V154" s="36"/>
      <c r="W154" s="36"/>
      <c r="X154" s="36"/>
      <c r="Y154" s="36"/>
      <c r="Z154" s="36"/>
      <c r="AA154" s="36"/>
      <c r="AB154" s="36"/>
      <c r="AC154" s="36"/>
      <c r="AD154" s="36"/>
      <c r="AE154" s="36"/>
      <c r="AR154" s="221" t="s">
        <v>239</v>
      </c>
      <c r="AT154" s="221" t="s">
        <v>234</v>
      </c>
      <c r="AU154" s="221" t="s">
        <v>81</v>
      </c>
      <c r="AY154" s="15" t="s">
        <v>232</v>
      </c>
      <c r="BE154" s="222">
        <f>IF(N154="základní",J154,0)</f>
        <v>0</v>
      </c>
      <c r="BF154" s="222">
        <f>IF(N154="snížená",J154,0)</f>
        <v>0</v>
      </c>
      <c r="BG154" s="222">
        <f>IF(N154="zákl. přenesená",J154,0)</f>
        <v>0</v>
      </c>
      <c r="BH154" s="222">
        <f>IF(N154="sníž. přenesená",J154,0)</f>
        <v>0</v>
      </c>
      <c r="BI154" s="222">
        <f>IF(N154="nulová",J154,0)</f>
        <v>0</v>
      </c>
      <c r="BJ154" s="15" t="s">
        <v>79</v>
      </c>
      <c r="BK154" s="222">
        <f>ROUND(I154*H154,2)</f>
        <v>0</v>
      </c>
      <c r="BL154" s="15" t="s">
        <v>239</v>
      </c>
      <c r="BM154" s="221" t="s">
        <v>3271</v>
      </c>
    </row>
    <row r="155" s="12" customFormat="1" ht="22.8" customHeight="1">
      <c r="A155" s="12"/>
      <c r="B155" s="194"/>
      <c r="C155" s="195"/>
      <c r="D155" s="196" t="s">
        <v>71</v>
      </c>
      <c r="E155" s="208" t="s">
        <v>264</v>
      </c>
      <c r="F155" s="208" t="s">
        <v>1449</v>
      </c>
      <c r="G155" s="195"/>
      <c r="H155" s="195"/>
      <c r="I155" s="198"/>
      <c r="J155" s="209">
        <f>BK155</f>
        <v>0</v>
      </c>
      <c r="K155" s="195"/>
      <c r="L155" s="200"/>
      <c r="M155" s="201"/>
      <c r="N155" s="202"/>
      <c r="O155" s="202"/>
      <c r="P155" s="203">
        <f>SUM(P156:P162)</f>
        <v>0</v>
      </c>
      <c r="Q155" s="202"/>
      <c r="R155" s="203">
        <f>SUM(R156:R162)</f>
        <v>1.4654229999999997</v>
      </c>
      <c r="S155" s="202"/>
      <c r="T155" s="204">
        <f>SUM(T156:T162)</f>
        <v>0</v>
      </c>
      <c r="U155" s="12"/>
      <c r="V155" s="12"/>
      <c r="W155" s="12"/>
      <c r="X155" s="12"/>
      <c r="Y155" s="12"/>
      <c r="Z155" s="12"/>
      <c r="AA155" s="12"/>
      <c r="AB155" s="12"/>
      <c r="AC155" s="12"/>
      <c r="AD155" s="12"/>
      <c r="AE155" s="12"/>
      <c r="AR155" s="205" t="s">
        <v>79</v>
      </c>
      <c r="AT155" s="206" t="s">
        <v>71</v>
      </c>
      <c r="AU155" s="206" t="s">
        <v>79</v>
      </c>
      <c r="AY155" s="205" t="s">
        <v>232</v>
      </c>
      <c r="BK155" s="207">
        <f>SUM(BK156:BK162)</f>
        <v>0</v>
      </c>
    </row>
    <row r="156" s="2" customFormat="1" ht="14.4" customHeight="1">
      <c r="A156" s="36"/>
      <c r="B156" s="37"/>
      <c r="C156" s="210" t="s">
        <v>1232</v>
      </c>
      <c r="D156" s="210" t="s">
        <v>234</v>
      </c>
      <c r="E156" s="211" t="s">
        <v>3272</v>
      </c>
      <c r="F156" s="212" t="s">
        <v>3273</v>
      </c>
      <c r="G156" s="213" t="s">
        <v>542</v>
      </c>
      <c r="H156" s="214">
        <v>74</v>
      </c>
      <c r="I156" s="215"/>
      <c r="J156" s="216">
        <f>ROUND(I156*H156,2)</f>
        <v>0</v>
      </c>
      <c r="K156" s="212" t="s">
        <v>19</v>
      </c>
      <c r="L156" s="42"/>
      <c r="M156" s="217" t="s">
        <v>19</v>
      </c>
      <c r="N156" s="218" t="s">
        <v>43</v>
      </c>
      <c r="O156" s="82"/>
      <c r="P156" s="219">
        <f>O156*H156</f>
        <v>0</v>
      </c>
      <c r="Q156" s="219">
        <v>3.0000000000000001E-05</v>
      </c>
      <c r="R156" s="219">
        <f>Q156*H156</f>
        <v>0.0022200000000000002</v>
      </c>
      <c r="S156" s="219">
        <v>0</v>
      </c>
      <c r="T156" s="220">
        <f>S156*H156</f>
        <v>0</v>
      </c>
      <c r="U156" s="36"/>
      <c r="V156" s="36"/>
      <c r="W156" s="36"/>
      <c r="X156" s="36"/>
      <c r="Y156" s="36"/>
      <c r="Z156" s="36"/>
      <c r="AA156" s="36"/>
      <c r="AB156" s="36"/>
      <c r="AC156" s="36"/>
      <c r="AD156" s="36"/>
      <c r="AE156" s="36"/>
      <c r="AR156" s="221" t="s">
        <v>239</v>
      </c>
      <c r="AT156" s="221" t="s">
        <v>234</v>
      </c>
      <c r="AU156" s="221" t="s">
        <v>81</v>
      </c>
      <c r="AY156" s="15" t="s">
        <v>232</v>
      </c>
      <c r="BE156" s="222">
        <f>IF(N156="základní",J156,0)</f>
        <v>0</v>
      </c>
      <c r="BF156" s="222">
        <f>IF(N156="snížená",J156,0)</f>
        <v>0</v>
      </c>
      <c r="BG156" s="222">
        <f>IF(N156="zákl. přenesená",J156,0)</f>
        <v>0</v>
      </c>
      <c r="BH156" s="222">
        <f>IF(N156="sníž. přenesená",J156,0)</f>
        <v>0</v>
      </c>
      <c r="BI156" s="222">
        <f>IF(N156="nulová",J156,0)</f>
        <v>0</v>
      </c>
      <c r="BJ156" s="15" t="s">
        <v>79</v>
      </c>
      <c r="BK156" s="222">
        <f>ROUND(I156*H156,2)</f>
        <v>0</v>
      </c>
      <c r="BL156" s="15" t="s">
        <v>239</v>
      </c>
      <c r="BM156" s="221" t="s">
        <v>3274</v>
      </c>
    </row>
    <row r="157" s="2" customFormat="1" ht="14.4" customHeight="1">
      <c r="A157" s="36"/>
      <c r="B157" s="37"/>
      <c r="C157" s="223" t="s">
        <v>1236</v>
      </c>
      <c r="D157" s="223" t="s">
        <v>302</v>
      </c>
      <c r="E157" s="224" t="s">
        <v>3275</v>
      </c>
      <c r="F157" s="225" t="s">
        <v>3276</v>
      </c>
      <c r="G157" s="226" t="s">
        <v>542</v>
      </c>
      <c r="H157" s="227">
        <v>74</v>
      </c>
      <c r="I157" s="228"/>
      <c r="J157" s="229">
        <f>ROUND(I157*H157,2)</f>
        <v>0</v>
      </c>
      <c r="K157" s="225" t="s">
        <v>19</v>
      </c>
      <c r="L157" s="230"/>
      <c r="M157" s="231" t="s">
        <v>19</v>
      </c>
      <c r="N157" s="232" t="s">
        <v>43</v>
      </c>
      <c r="O157" s="82"/>
      <c r="P157" s="219">
        <f>O157*H157</f>
        <v>0</v>
      </c>
      <c r="Q157" s="219">
        <v>0.010189999999999999</v>
      </c>
      <c r="R157" s="219">
        <f>Q157*H157</f>
        <v>0.75405999999999995</v>
      </c>
      <c r="S157" s="219">
        <v>0</v>
      </c>
      <c r="T157" s="220">
        <f>S157*H157</f>
        <v>0</v>
      </c>
      <c r="U157" s="36"/>
      <c r="V157" s="36"/>
      <c r="W157" s="36"/>
      <c r="X157" s="36"/>
      <c r="Y157" s="36"/>
      <c r="Z157" s="36"/>
      <c r="AA157" s="36"/>
      <c r="AB157" s="36"/>
      <c r="AC157" s="36"/>
      <c r="AD157" s="36"/>
      <c r="AE157" s="36"/>
      <c r="AR157" s="221" t="s">
        <v>264</v>
      </c>
      <c r="AT157" s="221" t="s">
        <v>302</v>
      </c>
      <c r="AU157" s="221" t="s">
        <v>81</v>
      </c>
      <c r="AY157" s="15" t="s">
        <v>232</v>
      </c>
      <c r="BE157" s="222">
        <f>IF(N157="základní",J157,0)</f>
        <v>0</v>
      </c>
      <c r="BF157" s="222">
        <f>IF(N157="snížená",J157,0)</f>
        <v>0</v>
      </c>
      <c r="BG157" s="222">
        <f>IF(N157="zákl. přenesená",J157,0)</f>
        <v>0</v>
      </c>
      <c r="BH157" s="222">
        <f>IF(N157="sníž. přenesená",J157,0)</f>
        <v>0</v>
      </c>
      <c r="BI157" s="222">
        <f>IF(N157="nulová",J157,0)</f>
        <v>0</v>
      </c>
      <c r="BJ157" s="15" t="s">
        <v>79</v>
      </c>
      <c r="BK157" s="222">
        <f>ROUND(I157*H157,2)</f>
        <v>0</v>
      </c>
      <c r="BL157" s="15" t="s">
        <v>239</v>
      </c>
      <c r="BM157" s="221" t="s">
        <v>3277</v>
      </c>
    </row>
    <row r="158" s="2" customFormat="1" ht="14.4" customHeight="1">
      <c r="A158" s="36"/>
      <c r="B158" s="37"/>
      <c r="C158" s="210" t="s">
        <v>1240</v>
      </c>
      <c r="D158" s="210" t="s">
        <v>234</v>
      </c>
      <c r="E158" s="211" t="s">
        <v>3278</v>
      </c>
      <c r="F158" s="212" t="s">
        <v>3279</v>
      </c>
      <c r="G158" s="213" t="s">
        <v>580</v>
      </c>
      <c r="H158" s="214">
        <v>3</v>
      </c>
      <c r="I158" s="215"/>
      <c r="J158" s="216">
        <f>ROUND(I158*H158,2)</f>
        <v>0</v>
      </c>
      <c r="K158" s="212" t="s">
        <v>19</v>
      </c>
      <c r="L158" s="42"/>
      <c r="M158" s="217" t="s">
        <v>19</v>
      </c>
      <c r="N158" s="218" t="s">
        <v>43</v>
      </c>
      <c r="O158" s="82"/>
      <c r="P158" s="219">
        <f>O158*H158</f>
        <v>0</v>
      </c>
      <c r="Q158" s="219">
        <v>0.054460000000000001</v>
      </c>
      <c r="R158" s="219">
        <f>Q158*H158</f>
        <v>0.16338</v>
      </c>
      <c r="S158" s="219">
        <v>0</v>
      </c>
      <c r="T158" s="220">
        <f>S158*H158</f>
        <v>0</v>
      </c>
      <c r="U158" s="36"/>
      <c r="V158" s="36"/>
      <c r="W158" s="36"/>
      <c r="X158" s="36"/>
      <c r="Y158" s="36"/>
      <c r="Z158" s="36"/>
      <c r="AA158" s="36"/>
      <c r="AB158" s="36"/>
      <c r="AC158" s="36"/>
      <c r="AD158" s="36"/>
      <c r="AE158" s="36"/>
      <c r="AR158" s="221" t="s">
        <v>239</v>
      </c>
      <c r="AT158" s="221" t="s">
        <v>234</v>
      </c>
      <c r="AU158" s="221" t="s">
        <v>81</v>
      </c>
      <c r="AY158" s="15" t="s">
        <v>232</v>
      </c>
      <c r="BE158" s="222">
        <f>IF(N158="základní",J158,0)</f>
        <v>0</v>
      </c>
      <c r="BF158" s="222">
        <f>IF(N158="snížená",J158,0)</f>
        <v>0</v>
      </c>
      <c r="BG158" s="222">
        <f>IF(N158="zákl. přenesená",J158,0)</f>
        <v>0</v>
      </c>
      <c r="BH158" s="222">
        <f>IF(N158="sníž. přenesená",J158,0)</f>
        <v>0</v>
      </c>
      <c r="BI158" s="222">
        <f>IF(N158="nulová",J158,0)</f>
        <v>0</v>
      </c>
      <c r="BJ158" s="15" t="s">
        <v>79</v>
      </c>
      <c r="BK158" s="222">
        <f>ROUND(I158*H158,2)</f>
        <v>0</v>
      </c>
      <c r="BL158" s="15" t="s">
        <v>239</v>
      </c>
      <c r="BM158" s="221" t="s">
        <v>3280</v>
      </c>
    </row>
    <row r="159" s="2" customFormat="1" ht="24.15" customHeight="1">
      <c r="A159" s="36"/>
      <c r="B159" s="37"/>
      <c r="C159" s="223" t="s">
        <v>1244</v>
      </c>
      <c r="D159" s="223" t="s">
        <v>302</v>
      </c>
      <c r="E159" s="224" t="s">
        <v>3281</v>
      </c>
      <c r="F159" s="225" t="s">
        <v>3282</v>
      </c>
      <c r="G159" s="226" t="s">
        <v>580</v>
      </c>
      <c r="H159" s="227">
        <v>1</v>
      </c>
      <c r="I159" s="228"/>
      <c r="J159" s="229">
        <f>ROUND(I159*H159,2)</f>
        <v>0</v>
      </c>
      <c r="K159" s="225" t="s">
        <v>2813</v>
      </c>
      <c r="L159" s="230"/>
      <c r="M159" s="231" t="s">
        <v>19</v>
      </c>
      <c r="N159" s="232" t="s">
        <v>43</v>
      </c>
      <c r="O159" s="82"/>
      <c r="P159" s="219">
        <f>O159*H159</f>
        <v>0</v>
      </c>
      <c r="Q159" s="219">
        <v>0.14799999999999999</v>
      </c>
      <c r="R159" s="219">
        <f>Q159*H159</f>
        <v>0.14799999999999999</v>
      </c>
      <c r="S159" s="219">
        <v>0</v>
      </c>
      <c r="T159" s="220">
        <f>S159*H159</f>
        <v>0</v>
      </c>
      <c r="U159" s="36"/>
      <c r="V159" s="36"/>
      <c r="W159" s="36"/>
      <c r="X159" s="36"/>
      <c r="Y159" s="36"/>
      <c r="Z159" s="36"/>
      <c r="AA159" s="36"/>
      <c r="AB159" s="36"/>
      <c r="AC159" s="36"/>
      <c r="AD159" s="36"/>
      <c r="AE159" s="36"/>
      <c r="AR159" s="221" t="s">
        <v>264</v>
      </c>
      <c r="AT159" s="221" t="s">
        <v>302</v>
      </c>
      <c r="AU159" s="221" t="s">
        <v>81</v>
      </c>
      <c r="AY159" s="15" t="s">
        <v>232</v>
      </c>
      <c r="BE159" s="222">
        <f>IF(N159="základní",J159,0)</f>
        <v>0</v>
      </c>
      <c r="BF159" s="222">
        <f>IF(N159="snížená",J159,0)</f>
        <v>0</v>
      </c>
      <c r="BG159" s="222">
        <f>IF(N159="zákl. přenesená",J159,0)</f>
        <v>0</v>
      </c>
      <c r="BH159" s="222">
        <f>IF(N159="sníž. přenesená",J159,0)</f>
        <v>0</v>
      </c>
      <c r="BI159" s="222">
        <f>IF(N159="nulová",J159,0)</f>
        <v>0</v>
      </c>
      <c r="BJ159" s="15" t="s">
        <v>79</v>
      </c>
      <c r="BK159" s="222">
        <f>ROUND(I159*H159,2)</f>
        <v>0</v>
      </c>
      <c r="BL159" s="15" t="s">
        <v>239</v>
      </c>
      <c r="BM159" s="221" t="s">
        <v>3283</v>
      </c>
    </row>
    <row r="160" s="2" customFormat="1" ht="14.4" customHeight="1">
      <c r="A160" s="36"/>
      <c r="B160" s="37"/>
      <c r="C160" s="223" t="s">
        <v>1248</v>
      </c>
      <c r="D160" s="223" t="s">
        <v>302</v>
      </c>
      <c r="E160" s="224" t="s">
        <v>3284</v>
      </c>
      <c r="F160" s="225" t="s">
        <v>3285</v>
      </c>
      <c r="G160" s="226" t="s">
        <v>580</v>
      </c>
      <c r="H160" s="227">
        <v>1</v>
      </c>
      <c r="I160" s="228"/>
      <c r="J160" s="229">
        <f>ROUND(I160*H160,2)</f>
        <v>0</v>
      </c>
      <c r="K160" s="225" t="s">
        <v>19</v>
      </c>
      <c r="L160" s="230"/>
      <c r="M160" s="231" t="s">
        <v>19</v>
      </c>
      <c r="N160" s="232" t="s">
        <v>43</v>
      </c>
      <c r="O160" s="82"/>
      <c r="P160" s="219">
        <f>O160*H160</f>
        <v>0</v>
      </c>
      <c r="Q160" s="219">
        <v>0.17799999999999999</v>
      </c>
      <c r="R160" s="219">
        <f>Q160*H160</f>
        <v>0.17799999999999999</v>
      </c>
      <c r="S160" s="219">
        <v>0</v>
      </c>
      <c r="T160" s="220">
        <f>S160*H160</f>
        <v>0</v>
      </c>
      <c r="U160" s="36"/>
      <c r="V160" s="36"/>
      <c r="W160" s="36"/>
      <c r="X160" s="36"/>
      <c r="Y160" s="36"/>
      <c r="Z160" s="36"/>
      <c r="AA160" s="36"/>
      <c r="AB160" s="36"/>
      <c r="AC160" s="36"/>
      <c r="AD160" s="36"/>
      <c r="AE160" s="36"/>
      <c r="AR160" s="221" t="s">
        <v>264</v>
      </c>
      <c r="AT160" s="221" t="s">
        <v>302</v>
      </c>
      <c r="AU160" s="221" t="s">
        <v>81</v>
      </c>
      <c r="AY160" s="15" t="s">
        <v>232</v>
      </c>
      <c r="BE160" s="222">
        <f>IF(N160="základní",J160,0)</f>
        <v>0</v>
      </c>
      <c r="BF160" s="222">
        <f>IF(N160="snížená",J160,0)</f>
        <v>0</v>
      </c>
      <c r="BG160" s="222">
        <f>IF(N160="zákl. přenesená",J160,0)</f>
        <v>0</v>
      </c>
      <c r="BH160" s="222">
        <f>IF(N160="sníž. přenesená",J160,0)</f>
        <v>0</v>
      </c>
      <c r="BI160" s="222">
        <f>IF(N160="nulová",J160,0)</f>
        <v>0</v>
      </c>
      <c r="BJ160" s="15" t="s">
        <v>79</v>
      </c>
      <c r="BK160" s="222">
        <f>ROUND(I160*H160,2)</f>
        <v>0</v>
      </c>
      <c r="BL160" s="15" t="s">
        <v>239</v>
      </c>
      <c r="BM160" s="221" t="s">
        <v>3286</v>
      </c>
    </row>
    <row r="161" s="2" customFormat="1" ht="14.4" customHeight="1">
      <c r="A161" s="36"/>
      <c r="B161" s="37"/>
      <c r="C161" s="223" t="s">
        <v>1252</v>
      </c>
      <c r="D161" s="223" t="s">
        <v>302</v>
      </c>
      <c r="E161" s="224" t="s">
        <v>3287</v>
      </c>
      <c r="F161" s="225" t="s">
        <v>3288</v>
      </c>
      <c r="G161" s="226" t="s">
        <v>580</v>
      </c>
      <c r="H161" s="227">
        <v>1</v>
      </c>
      <c r="I161" s="228"/>
      <c r="J161" s="229">
        <f>ROUND(I161*H161,2)</f>
        <v>0</v>
      </c>
      <c r="K161" s="225" t="s">
        <v>19</v>
      </c>
      <c r="L161" s="230"/>
      <c r="M161" s="231" t="s">
        <v>19</v>
      </c>
      <c r="N161" s="232" t="s">
        <v>43</v>
      </c>
      <c r="O161" s="82"/>
      <c r="P161" s="219">
        <f>O161*H161</f>
        <v>0</v>
      </c>
      <c r="Q161" s="219">
        <v>0.20999999999999999</v>
      </c>
      <c r="R161" s="219">
        <f>Q161*H161</f>
        <v>0.20999999999999999</v>
      </c>
      <c r="S161" s="219">
        <v>0</v>
      </c>
      <c r="T161" s="220">
        <f>S161*H161</f>
        <v>0</v>
      </c>
      <c r="U161" s="36"/>
      <c r="V161" s="36"/>
      <c r="W161" s="36"/>
      <c r="X161" s="36"/>
      <c r="Y161" s="36"/>
      <c r="Z161" s="36"/>
      <c r="AA161" s="36"/>
      <c r="AB161" s="36"/>
      <c r="AC161" s="36"/>
      <c r="AD161" s="36"/>
      <c r="AE161" s="36"/>
      <c r="AR161" s="221" t="s">
        <v>264</v>
      </c>
      <c r="AT161" s="221" t="s">
        <v>302</v>
      </c>
      <c r="AU161" s="221" t="s">
        <v>81</v>
      </c>
      <c r="AY161" s="15" t="s">
        <v>232</v>
      </c>
      <c r="BE161" s="222">
        <f>IF(N161="základní",J161,0)</f>
        <v>0</v>
      </c>
      <c r="BF161" s="222">
        <f>IF(N161="snížená",J161,0)</f>
        <v>0</v>
      </c>
      <c r="BG161" s="222">
        <f>IF(N161="zákl. přenesená",J161,0)</f>
        <v>0</v>
      </c>
      <c r="BH161" s="222">
        <f>IF(N161="sníž. přenesená",J161,0)</f>
        <v>0</v>
      </c>
      <c r="BI161" s="222">
        <f>IF(N161="nulová",J161,0)</f>
        <v>0</v>
      </c>
      <c r="BJ161" s="15" t="s">
        <v>79</v>
      </c>
      <c r="BK161" s="222">
        <f>ROUND(I161*H161,2)</f>
        <v>0</v>
      </c>
      <c r="BL161" s="15" t="s">
        <v>239</v>
      </c>
      <c r="BM161" s="221" t="s">
        <v>3289</v>
      </c>
    </row>
    <row r="162" s="2" customFormat="1" ht="14.4" customHeight="1">
      <c r="A162" s="36"/>
      <c r="B162" s="37"/>
      <c r="C162" s="210" t="s">
        <v>1256</v>
      </c>
      <c r="D162" s="210" t="s">
        <v>234</v>
      </c>
      <c r="E162" s="211" t="s">
        <v>1446</v>
      </c>
      <c r="F162" s="212" t="s">
        <v>1447</v>
      </c>
      <c r="G162" s="213" t="s">
        <v>542</v>
      </c>
      <c r="H162" s="214">
        <v>75.099999999999994</v>
      </c>
      <c r="I162" s="215"/>
      <c r="J162" s="216">
        <f>ROUND(I162*H162,2)</f>
        <v>0</v>
      </c>
      <c r="K162" s="212" t="s">
        <v>238</v>
      </c>
      <c r="L162" s="42"/>
      <c r="M162" s="217" t="s">
        <v>19</v>
      </c>
      <c r="N162" s="218" t="s">
        <v>43</v>
      </c>
      <c r="O162" s="82"/>
      <c r="P162" s="219">
        <f>O162*H162</f>
        <v>0</v>
      </c>
      <c r="Q162" s="219">
        <v>0.00012999999999999999</v>
      </c>
      <c r="R162" s="219">
        <f>Q162*H162</f>
        <v>0.0097629999999999991</v>
      </c>
      <c r="S162" s="219">
        <v>0</v>
      </c>
      <c r="T162" s="220">
        <f>S162*H162</f>
        <v>0</v>
      </c>
      <c r="U162" s="36"/>
      <c r="V162" s="36"/>
      <c r="W162" s="36"/>
      <c r="X162" s="36"/>
      <c r="Y162" s="36"/>
      <c r="Z162" s="36"/>
      <c r="AA162" s="36"/>
      <c r="AB162" s="36"/>
      <c r="AC162" s="36"/>
      <c r="AD162" s="36"/>
      <c r="AE162" s="36"/>
      <c r="AR162" s="221" t="s">
        <v>239</v>
      </c>
      <c r="AT162" s="221" t="s">
        <v>234</v>
      </c>
      <c r="AU162" s="221" t="s">
        <v>81</v>
      </c>
      <c r="AY162" s="15" t="s">
        <v>232</v>
      </c>
      <c r="BE162" s="222">
        <f>IF(N162="základní",J162,0)</f>
        <v>0</v>
      </c>
      <c r="BF162" s="222">
        <f>IF(N162="snížená",J162,0)</f>
        <v>0</v>
      </c>
      <c r="BG162" s="222">
        <f>IF(N162="zákl. přenesená",J162,0)</f>
        <v>0</v>
      </c>
      <c r="BH162" s="222">
        <f>IF(N162="sníž. přenesená",J162,0)</f>
        <v>0</v>
      </c>
      <c r="BI162" s="222">
        <f>IF(N162="nulová",J162,0)</f>
        <v>0</v>
      </c>
      <c r="BJ162" s="15" t="s">
        <v>79</v>
      </c>
      <c r="BK162" s="222">
        <f>ROUND(I162*H162,2)</f>
        <v>0</v>
      </c>
      <c r="BL162" s="15" t="s">
        <v>239</v>
      </c>
      <c r="BM162" s="221" t="s">
        <v>3290</v>
      </c>
    </row>
    <row r="163" s="12" customFormat="1" ht="22.8" customHeight="1">
      <c r="A163" s="12"/>
      <c r="B163" s="194"/>
      <c r="C163" s="195"/>
      <c r="D163" s="196" t="s">
        <v>71</v>
      </c>
      <c r="E163" s="208" t="s">
        <v>268</v>
      </c>
      <c r="F163" s="208" t="s">
        <v>3291</v>
      </c>
      <c r="G163" s="195"/>
      <c r="H163" s="195"/>
      <c r="I163" s="198"/>
      <c r="J163" s="209">
        <f>BK163</f>
        <v>0</v>
      </c>
      <c r="K163" s="195"/>
      <c r="L163" s="200"/>
      <c r="M163" s="201"/>
      <c r="N163" s="202"/>
      <c r="O163" s="202"/>
      <c r="P163" s="203">
        <f>SUM(P164:P166)</f>
        <v>0</v>
      </c>
      <c r="Q163" s="202"/>
      <c r="R163" s="203">
        <f>SUM(R164:R166)</f>
        <v>1.3189792</v>
      </c>
      <c r="S163" s="202"/>
      <c r="T163" s="204">
        <f>SUM(T164:T166)</f>
        <v>0.374</v>
      </c>
      <c r="U163" s="12"/>
      <c r="V163" s="12"/>
      <c r="W163" s="12"/>
      <c r="X163" s="12"/>
      <c r="Y163" s="12"/>
      <c r="Z163" s="12"/>
      <c r="AA163" s="12"/>
      <c r="AB163" s="12"/>
      <c r="AC163" s="12"/>
      <c r="AD163" s="12"/>
      <c r="AE163" s="12"/>
      <c r="AR163" s="205" t="s">
        <v>79</v>
      </c>
      <c r="AT163" s="206" t="s">
        <v>71</v>
      </c>
      <c r="AU163" s="206" t="s">
        <v>79</v>
      </c>
      <c r="AY163" s="205" t="s">
        <v>232</v>
      </c>
      <c r="BK163" s="207">
        <f>SUM(BK164:BK166)</f>
        <v>0</v>
      </c>
    </row>
    <row r="164" s="2" customFormat="1" ht="24.15" customHeight="1">
      <c r="A164" s="36"/>
      <c r="B164" s="37"/>
      <c r="C164" s="210" t="s">
        <v>1260</v>
      </c>
      <c r="D164" s="210" t="s">
        <v>234</v>
      </c>
      <c r="E164" s="211" t="s">
        <v>3292</v>
      </c>
      <c r="F164" s="212" t="s">
        <v>3293</v>
      </c>
      <c r="G164" s="213" t="s">
        <v>542</v>
      </c>
      <c r="H164" s="214">
        <v>7</v>
      </c>
      <c r="I164" s="215"/>
      <c r="J164" s="216">
        <f>ROUND(I164*H164,2)</f>
        <v>0</v>
      </c>
      <c r="K164" s="212" t="s">
        <v>238</v>
      </c>
      <c r="L164" s="42"/>
      <c r="M164" s="217" t="s">
        <v>19</v>
      </c>
      <c r="N164" s="218" t="s">
        <v>43</v>
      </c>
      <c r="O164" s="82"/>
      <c r="P164" s="219">
        <f>O164*H164</f>
        <v>0</v>
      </c>
      <c r="Q164" s="219">
        <v>0.12949959999999999</v>
      </c>
      <c r="R164" s="219">
        <f>Q164*H164</f>
        <v>0.9064972</v>
      </c>
      <c r="S164" s="219">
        <v>0</v>
      </c>
      <c r="T164" s="220">
        <f>S164*H164</f>
        <v>0</v>
      </c>
      <c r="U164" s="36"/>
      <c r="V164" s="36"/>
      <c r="W164" s="36"/>
      <c r="X164" s="36"/>
      <c r="Y164" s="36"/>
      <c r="Z164" s="36"/>
      <c r="AA164" s="36"/>
      <c r="AB164" s="36"/>
      <c r="AC164" s="36"/>
      <c r="AD164" s="36"/>
      <c r="AE164" s="36"/>
      <c r="AR164" s="221" t="s">
        <v>239</v>
      </c>
      <c r="AT164" s="221" t="s">
        <v>234</v>
      </c>
      <c r="AU164" s="221" t="s">
        <v>81</v>
      </c>
      <c r="AY164" s="15" t="s">
        <v>232</v>
      </c>
      <c r="BE164" s="222">
        <f>IF(N164="základní",J164,0)</f>
        <v>0</v>
      </c>
      <c r="BF164" s="222">
        <f>IF(N164="snížená",J164,0)</f>
        <v>0</v>
      </c>
      <c r="BG164" s="222">
        <f>IF(N164="zákl. přenesená",J164,0)</f>
        <v>0</v>
      </c>
      <c r="BH164" s="222">
        <f>IF(N164="sníž. přenesená",J164,0)</f>
        <v>0</v>
      </c>
      <c r="BI164" s="222">
        <f>IF(N164="nulová",J164,0)</f>
        <v>0</v>
      </c>
      <c r="BJ164" s="15" t="s">
        <v>79</v>
      </c>
      <c r="BK164" s="222">
        <f>ROUND(I164*H164,2)</f>
        <v>0</v>
      </c>
      <c r="BL164" s="15" t="s">
        <v>239</v>
      </c>
      <c r="BM164" s="221" t="s">
        <v>3294</v>
      </c>
    </row>
    <row r="165" s="2" customFormat="1" ht="14.4" customHeight="1">
      <c r="A165" s="36"/>
      <c r="B165" s="37"/>
      <c r="C165" s="223" t="s">
        <v>1264</v>
      </c>
      <c r="D165" s="223" t="s">
        <v>302</v>
      </c>
      <c r="E165" s="224" t="s">
        <v>3295</v>
      </c>
      <c r="F165" s="225" t="s">
        <v>3296</v>
      </c>
      <c r="G165" s="226" t="s">
        <v>542</v>
      </c>
      <c r="H165" s="227">
        <v>7.3499999999999996</v>
      </c>
      <c r="I165" s="228"/>
      <c r="J165" s="229">
        <f>ROUND(I165*H165,2)</f>
        <v>0</v>
      </c>
      <c r="K165" s="225" t="s">
        <v>238</v>
      </c>
      <c r="L165" s="230"/>
      <c r="M165" s="231" t="s">
        <v>19</v>
      </c>
      <c r="N165" s="232" t="s">
        <v>43</v>
      </c>
      <c r="O165" s="82"/>
      <c r="P165" s="219">
        <f>O165*H165</f>
        <v>0</v>
      </c>
      <c r="Q165" s="219">
        <v>0.056120000000000003</v>
      </c>
      <c r="R165" s="219">
        <f>Q165*H165</f>
        <v>0.41248200000000002</v>
      </c>
      <c r="S165" s="219">
        <v>0</v>
      </c>
      <c r="T165" s="220">
        <f>S165*H165</f>
        <v>0</v>
      </c>
      <c r="U165" s="36"/>
      <c r="V165" s="36"/>
      <c r="W165" s="36"/>
      <c r="X165" s="36"/>
      <c r="Y165" s="36"/>
      <c r="Z165" s="36"/>
      <c r="AA165" s="36"/>
      <c r="AB165" s="36"/>
      <c r="AC165" s="36"/>
      <c r="AD165" s="36"/>
      <c r="AE165" s="36"/>
      <c r="AR165" s="221" t="s">
        <v>264</v>
      </c>
      <c r="AT165" s="221" t="s">
        <v>302</v>
      </c>
      <c r="AU165" s="221" t="s">
        <v>81</v>
      </c>
      <c r="AY165" s="15" t="s">
        <v>232</v>
      </c>
      <c r="BE165" s="222">
        <f>IF(N165="základní",J165,0)</f>
        <v>0</v>
      </c>
      <c r="BF165" s="222">
        <f>IF(N165="snížená",J165,0)</f>
        <v>0</v>
      </c>
      <c r="BG165" s="222">
        <f>IF(N165="zákl. přenesená",J165,0)</f>
        <v>0</v>
      </c>
      <c r="BH165" s="222">
        <f>IF(N165="sníž. přenesená",J165,0)</f>
        <v>0</v>
      </c>
      <c r="BI165" s="222">
        <f>IF(N165="nulová",J165,0)</f>
        <v>0</v>
      </c>
      <c r="BJ165" s="15" t="s">
        <v>79</v>
      </c>
      <c r="BK165" s="222">
        <f>ROUND(I165*H165,2)</f>
        <v>0</v>
      </c>
      <c r="BL165" s="15" t="s">
        <v>239</v>
      </c>
      <c r="BM165" s="221" t="s">
        <v>3297</v>
      </c>
    </row>
    <row r="166" s="2" customFormat="1" ht="24.15" customHeight="1">
      <c r="A166" s="36"/>
      <c r="B166" s="37"/>
      <c r="C166" s="210" t="s">
        <v>726</v>
      </c>
      <c r="D166" s="210" t="s">
        <v>234</v>
      </c>
      <c r="E166" s="211" t="s">
        <v>3298</v>
      </c>
      <c r="F166" s="212" t="s">
        <v>3299</v>
      </c>
      <c r="G166" s="213" t="s">
        <v>580</v>
      </c>
      <c r="H166" s="214">
        <v>2</v>
      </c>
      <c r="I166" s="215"/>
      <c r="J166" s="216">
        <f>ROUND(I166*H166,2)</f>
        <v>0</v>
      </c>
      <c r="K166" s="212" t="s">
        <v>238</v>
      </c>
      <c r="L166" s="42"/>
      <c r="M166" s="217" t="s">
        <v>19</v>
      </c>
      <c r="N166" s="218" t="s">
        <v>43</v>
      </c>
      <c r="O166" s="82"/>
      <c r="P166" s="219">
        <f>O166*H166</f>
        <v>0</v>
      </c>
      <c r="Q166" s="219">
        <v>0</v>
      </c>
      <c r="R166" s="219">
        <f>Q166*H166</f>
        <v>0</v>
      </c>
      <c r="S166" s="219">
        <v>0.187</v>
      </c>
      <c r="T166" s="220">
        <f>S166*H166</f>
        <v>0.374</v>
      </c>
      <c r="U166" s="36"/>
      <c r="V166" s="36"/>
      <c r="W166" s="36"/>
      <c r="X166" s="36"/>
      <c r="Y166" s="36"/>
      <c r="Z166" s="36"/>
      <c r="AA166" s="36"/>
      <c r="AB166" s="36"/>
      <c r="AC166" s="36"/>
      <c r="AD166" s="36"/>
      <c r="AE166" s="36"/>
      <c r="AR166" s="221" t="s">
        <v>239</v>
      </c>
      <c r="AT166" s="221" t="s">
        <v>234</v>
      </c>
      <c r="AU166" s="221" t="s">
        <v>81</v>
      </c>
      <c r="AY166" s="15" t="s">
        <v>232</v>
      </c>
      <c r="BE166" s="222">
        <f>IF(N166="základní",J166,0)</f>
        <v>0</v>
      </c>
      <c r="BF166" s="222">
        <f>IF(N166="snížená",J166,0)</f>
        <v>0</v>
      </c>
      <c r="BG166" s="222">
        <f>IF(N166="zákl. přenesená",J166,0)</f>
        <v>0</v>
      </c>
      <c r="BH166" s="222">
        <f>IF(N166="sníž. přenesená",J166,0)</f>
        <v>0</v>
      </c>
      <c r="BI166" s="222">
        <f>IF(N166="nulová",J166,0)</f>
        <v>0</v>
      </c>
      <c r="BJ166" s="15" t="s">
        <v>79</v>
      </c>
      <c r="BK166" s="222">
        <f>ROUND(I166*H166,2)</f>
        <v>0</v>
      </c>
      <c r="BL166" s="15" t="s">
        <v>239</v>
      </c>
      <c r="BM166" s="221" t="s">
        <v>3300</v>
      </c>
    </row>
    <row r="167" s="12" customFormat="1" ht="22.8" customHeight="1">
      <c r="A167" s="12"/>
      <c r="B167" s="194"/>
      <c r="C167" s="195"/>
      <c r="D167" s="196" t="s">
        <v>71</v>
      </c>
      <c r="E167" s="208" t="s">
        <v>1616</v>
      </c>
      <c r="F167" s="208" t="s">
        <v>1617</v>
      </c>
      <c r="G167" s="195"/>
      <c r="H167" s="195"/>
      <c r="I167" s="198"/>
      <c r="J167" s="209">
        <f>BK167</f>
        <v>0</v>
      </c>
      <c r="K167" s="195"/>
      <c r="L167" s="200"/>
      <c r="M167" s="201"/>
      <c r="N167" s="202"/>
      <c r="O167" s="202"/>
      <c r="P167" s="203">
        <f>SUM(P168:P172)</f>
        <v>0</v>
      </c>
      <c r="Q167" s="202"/>
      <c r="R167" s="203">
        <f>SUM(R168:R172)</f>
        <v>0</v>
      </c>
      <c r="S167" s="202"/>
      <c r="T167" s="204">
        <f>SUM(T168:T172)</f>
        <v>0</v>
      </c>
      <c r="U167" s="12"/>
      <c r="V167" s="12"/>
      <c r="W167" s="12"/>
      <c r="X167" s="12"/>
      <c r="Y167" s="12"/>
      <c r="Z167" s="12"/>
      <c r="AA167" s="12"/>
      <c r="AB167" s="12"/>
      <c r="AC167" s="12"/>
      <c r="AD167" s="12"/>
      <c r="AE167" s="12"/>
      <c r="AR167" s="205" t="s">
        <v>79</v>
      </c>
      <c r="AT167" s="206" t="s">
        <v>71</v>
      </c>
      <c r="AU167" s="206" t="s">
        <v>79</v>
      </c>
      <c r="AY167" s="205" t="s">
        <v>232</v>
      </c>
      <c r="BK167" s="207">
        <f>SUM(BK168:BK172)</f>
        <v>0</v>
      </c>
    </row>
    <row r="168" s="2" customFormat="1" ht="24.15" customHeight="1">
      <c r="A168" s="36"/>
      <c r="B168" s="37"/>
      <c r="C168" s="210" t="s">
        <v>585</v>
      </c>
      <c r="D168" s="210" t="s">
        <v>234</v>
      </c>
      <c r="E168" s="211" t="s">
        <v>3301</v>
      </c>
      <c r="F168" s="212" t="s">
        <v>3302</v>
      </c>
      <c r="G168" s="213" t="s">
        <v>287</v>
      </c>
      <c r="H168" s="214">
        <v>25.597999999999999</v>
      </c>
      <c r="I168" s="215"/>
      <c r="J168" s="216">
        <f>ROUND(I168*H168,2)</f>
        <v>0</v>
      </c>
      <c r="K168" s="212" t="s">
        <v>238</v>
      </c>
      <c r="L168" s="42"/>
      <c r="M168" s="217" t="s">
        <v>19</v>
      </c>
      <c r="N168" s="218" t="s">
        <v>43</v>
      </c>
      <c r="O168" s="82"/>
      <c r="P168" s="219">
        <f>O168*H168</f>
        <v>0</v>
      </c>
      <c r="Q168" s="219">
        <v>0</v>
      </c>
      <c r="R168" s="219">
        <f>Q168*H168</f>
        <v>0</v>
      </c>
      <c r="S168" s="219">
        <v>0</v>
      </c>
      <c r="T168" s="220">
        <f>S168*H168</f>
        <v>0</v>
      </c>
      <c r="U168" s="36"/>
      <c r="V168" s="36"/>
      <c r="W168" s="36"/>
      <c r="X168" s="36"/>
      <c r="Y168" s="36"/>
      <c r="Z168" s="36"/>
      <c r="AA168" s="36"/>
      <c r="AB168" s="36"/>
      <c r="AC168" s="36"/>
      <c r="AD168" s="36"/>
      <c r="AE168" s="36"/>
      <c r="AR168" s="221" t="s">
        <v>239</v>
      </c>
      <c r="AT168" s="221" t="s">
        <v>234</v>
      </c>
      <c r="AU168" s="221" t="s">
        <v>81</v>
      </c>
      <c r="AY168" s="15" t="s">
        <v>232</v>
      </c>
      <c r="BE168" s="222">
        <f>IF(N168="základní",J168,0)</f>
        <v>0</v>
      </c>
      <c r="BF168" s="222">
        <f>IF(N168="snížená",J168,0)</f>
        <v>0</v>
      </c>
      <c r="BG168" s="222">
        <f>IF(N168="zákl. přenesená",J168,0)</f>
        <v>0</v>
      </c>
      <c r="BH168" s="222">
        <f>IF(N168="sníž. přenesená",J168,0)</f>
        <v>0</v>
      </c>
      <c r="BI168" s="222">
        <f>IF(N168="nulová",J168,0)</f>
        <v>0</v>
      </c>
      <c r="BJ168" s="15" t="s">
        <v>79</v>
      </c>
      <c r="BK168" s="222">
        <f>ROUND(I168*H168,2)</f>
        <v>0</v>
      </c>
      <c r="BL168" s="15" t="s">
        <v>239</v>
      </c>
      <c r="BM168" s="221" t="s">
        <v>3303</v>
      </c>
    </row>
    <row r="169" s="2" customFormat="1" ht="24.15" customHeight="1">
      <c r="A169" s="36"/>
      <c r="B169" s="37"/>
      <c r="C169" s="210" t="s">
        <v>658</v>
      </c>
      <c r="D169" s="210" t="s">
        <v>234</v>
      </c>
      <c r="E169" s="211" t="s">
        <v>3304</v>
      </c>
      <c r="F169" s="212" t="s">
        <v>3305</v>
      </c>
      <c r="G169" s="213" t="s">
        <v>287</v>
      </c>
      <c r="H169" s="214">
        <v>255.97999999999999</v>
      </c>
      <c r="I169" s="215"/>
      <c r="J169" s="216">
        <f>ROUND(I169*H169,2)</f>
        <v>0</v>
      </c>
      <c r="K169" s="212" t="s">
        <v>238</v>
      </c>
      <c r="L169" s="42"/>
      <c r="M169" s="217" t="s">
        <v>19</v>
      </c>
      <c r="N169" s="218" t="s">
        <v>43</v>
      </c>
      <c r="O169" s="82"/>
      <c r="P169" s="219">
        <f>O169*H169</f>
        <v>0</v>
      </c>
      <c r="Q169" s="219">
        <v>0</v>
      </c>
      <c r="R169" s="219">
        <f>Q169*H169</f>
        <v>0</v>
      </c>
      <c r="S169" s="219">
        <v>0</v>
      </c>
      <c r="T169" s="220">
        <f>S169*H169</f>
        <v>0</v>
      </c>
      <c r="U169" s="36"/>
      <c r="V169" s="36"/>
      <c r="W169" s="36"/>
      <c r="X169" s="36"/>
      <c r="Y169" s="36"/>
      <c r="Z169" s="36"/>
      <c r="AA169" s="36"/>
      <c r="AB169" s="36"/>
      <c r="AC169" s="36"/>
      <c r="AD169" s="36"/>
      <c r="AE169" s="36"/>
      <c r="AR169" s="221" t="s">
        <v>239</v>
      </c>
      <c r="AT169" s="221" t="s">
        <v>234</v>
      </c>
      <c r="AU169" s="221" t="s">
        <v>81</v>
      </c>
      <c r="AY169" s="15" t="s">
        <v>232</v>
      </c>
      <c r="BE169" s="222">
        <f>IF(N169="základní",J169,0)</f>
        <v>0</v>
      </c>
      <c r="BF169" s="222">
        <f>IF(N169="snížená",J169,0)</f>
        <v>0</v>
      </c>
      <c r="BG169" s="222">
        <f>IF(N169="zákl. přenesená",J169,0)</f>
        <v>0</v>
      </c>
      <c r="BH169" s="222">
        <f>IF(N169="sníž. přenesená",J169,0)</f>
        <v>0</v>
      </c>
      <c r="BI169" s="222">
        <f>IF(N169="nulová",J169,0)</f>
        <v>0</v>
      </c>
      <c r="BJ169" s="15" t="s">
        <v>79</v>
      </c>
      <c r="BK169" s="222">
        <f>ROUND(I169*H169,2)</f>
        <v>0</v>
      </c>
      <c r="BL169" s="15" t="s">
        <v>239</v>
      </c>
      <c r="BM169" s="221" t="s">
        <v>3306</v>
      </c>
    </row>
    <row r="170" s="2" customFormat="1" ht="14.4" customHeight="1">
      <c r="A170" s="36"/>
      <c r="B170" s="37"/>
      <c r="C170" s="210" t="s">
        <v>2495</v>
      </c>
      <c r="D170" s="210" t="s">
        <v>234</v>
      </c>
      <c r="E170" s="211" t="s">
        <v>3307</v>
      </c>
      <c r="F170" s="212" t="s">
        <v>3308</v>
      </c>
      <c r="G170" s="213" t="s">
        <v>287</v>
      </c>
      <c r="H170" s="214">
        <v>25.597999999999999</v>
      </c>
      <c r="I170" s="215"/>
      <c r="J170" s="216">
        <f>ROUND(I170*H170,2)</f>
        <v>0</v>
      </c>
      <c r="K170" s="212" t="s">
        <v>238</v>
      </c>
      <c r="L170" s="42"/>
      <c r="M170" s="217" t="s">
        <v>19</v>
      </c>
      <c r="N170" s="218" t="s">
        <v>43</v>
      </c>
      <c r="O170" s="82"/>
      <c r="P170" s="219">
        <f>O170*H170</f>
        <v>0</v>
      </c>
      <c r="Q170" s="219">
        <v>0</v>
      </c>
      <c r="R170" s="219">
        <f>Q170*H170</f>
        <v>0</v>
      </c>
      <c r="S170" s="219">
        <v>0</v>
      </c>
      <c r="T170" s="220">
        <f>S170*H170</f>
        <v>0</v>
      </c>
      <c r="U170" s="36"/>
      <c r="V170" s="36"/>
      <c r="W170" s="36"/>
      <c r="X170" s="36"/>
      <c r="Y170" s="36"/>
      <c r="Z170" s="36"/>
      <c r="AA170" s="36"/>
      <c r="AB170" s="36"/>
      <c r="AC170" s="36"/>
      <c r="AD170" s="36"/>
      <c r="AE170" s="36"/>
      <c r="AR170" s="221" t="s">
        <v>239</v>
      </c>
      <c r="AT170" s="221" t="s">
        <v>234</v>
      </c>
      <c r="AU170" s="221" t="s">
        <v>81</v>
      </c>
      <c r="AY170" s="15" t="s">
        <v>232</v>
      </c>
      <c r="BE170" s="222">
        <f>IF(N170="základní",J170,0)</f>
        <v>0</v>
      </c>
      <c r="BF170" s="222">
        <f>IF(N170="snížená",J170,0)</f>
        <v>0</v>
      </c>
      <c r="BG170" s="222">
        <f>IF(N170="zákl. přenesená",J170,0)</f>
        <v>0</v>
      </c>
      <c r="BH170" s="222">
        <f>IF(N170="sníž. přenesená",J170,0)</f>
        <v>0</v>
      </c>
      <c r="BI170" s="222">
        <f>IF(N170="nulová",J170,0)</f>
        <v>0</v>
      </c>
      <c r="BJ170" s="15" t="s">
        <v>79</v>
      </c>
      <c r="BK170" s="222">
        <f>ROUND(I170*H170,2)</f>
        <v>0</v>
      </c>
      <c r="BL170" s="15" t="s">
        <v>239</v>
      </c>
      <c r="BM170" s="221" t="s">
        <v>3309</v>
      </c>
    </row>
    <row r="171" s="2" customFormat="1" ht="24.15" customHeight="1">
      <c r="A171" s="36"/>
      <c r="B171" s="37"/>
      <c r="C171" s="210" t="s">
        <v>2499</v>
      </c>
      <c r="D171" s="210" t="s">
        <v>234</v>
      </c>
      <c r="E171" s="211" t="s">
        <v>3310</v>
      </c>
      <c r="F171" s="212" t="s">
        <v>3311</v>
      </c>
      <c r="G171" s="213" t="s">
        <v>287</v>
      </c>
      <c r="H171" s="214">
        <v>6.944</v>
      </c>
      <c r="I171" s="215"/>
      <c r="J171" s="216">
        <f>ROUND(I171*H171,2)</f>
        <v>0</v>
      </c>
      <c r="K171" s="212" t="s">
        <v>238</v>
      </c>
      <c r="L171" s="42"/>
      <c r="M171" s="217" t="s">
        <v>19</v>
      </c>
      <c r="N171" s="218" t="s">
        <v>43</v>
      </c>
      <c r="O171" s="82"/>
      <c r="P171" s="219">
        <f>O171*H171</f>
        <v>0</v>
      </c>
      <c r="Q171" s="219">
        <v>0</v>
      </c>
      <c r="R171" s="219">
        <f>Q171*H171</f>
        <v>0</v>
      </c>
      <c r="S171" s="219">
        <v>0</v>
      </c>
      <c r="T171" s="220">
        <f>S171*H171</f>
        <v>0</v>
      </c>
      <c r="U171" s="36"/>
      <c r="V171" s="36"/>
      <c r="W171" s="36"/>
      <c r="X171" s="36"/>
      <c r="Y171" s="36"/>
      <c r="Z171" s="36"/>
      <c r="AA171" s="36"/>
      <c r="AB171" s="36"/>
      <c r="AC171" s="36"/>
      <c r="AD171" s="36"/>
      <c r="AE171" s="36"/>
      <c r="AR171" s="221" t="s">
        <v>239</v>
      </c>
      <c r="AT171" s="221" t="s">
        <v>234</v>
      </c>
      <c r="AU171" s="221" t="s">
        <v>81</v>
      </c>
      <c r="AY171" s="15" t="s">
        <v>232</v>
      </c>
      <c r="BE171" s="222">
        <f>IF(N171="základní",J171,0)</f>
        <v>0</v>
      </c>
      <c r="BF171" s="222">
        <f>IF(N171="snížená",J171,0)</f>
        <v>0</v>
      </c>
      <c r="BG171" s="222">
        <f>IF(N171="zákl. přenesená",J171,0)</f>
        <v>0</v>
      </c>
      <c r="BH171" s="222">
        <f>IF(N171="sníž. přenesená",J171,0)</f>
        <v>0</v>
      </c>
      <c r="BI171" s="222">
        <f>IF(N171="nulová",J171,0)</f>
        <v>0</v>
      </c>
      <c r="BJ171" s="15" t="s">
        <v>79</v>
      </c>
      <c r="BK171" s="222">
        <f>ROUND(I171*H171,2)</f>
        <v>0</v>
      </c>
      <c r="BL171" s="15" t="s">
        <v>239</v>
      </c>
      <c r="BM171" s="221" t="s">
        <v>3312</v>
      </c>
    </row>
    <row r="172" s="2" customFormat="1" ht="24.15" customHeight="1">
      <c r="A172" s="36"/>
      <c r="B172" s="37"/>
      <c r="C172" s="210" t="s">
        <v>2503</v>
      </c>
      <c r="D172" s="210" t="s">
        <v>234</v>
      </c>
      <c r="E172" s="211" t="s">
        <v>3313</v>
      </c>
      <c r="F172" s="212" t="s">
        <v>286</v>
      </c>
      <c r="G172" s="213" t="s">
        <v>287</v>
      </c>
      <c r="H172" s="214">
        <v>18.654</v>
      </c>
      <c r="I172" s="215"/>
      <c r="J172" s="216">
        <f>ROUND(I172*H172,2)</f>
        <v>0</v>
      </c>
      <c r="K172" s="212" t="s">
        <v>238</v>
      </c>
      <c r="L172" s="42"/>
      <c r="M172" s="217" t="s">
        <v>19</v>
      </c>
      <c r="N172" s="218" t="s">
        <v>43</v>
      </c>
      <c r="O172" s="82"/>
      <c r="P172" s="219">
        <f>O172*H172</f>
        <v>0</v>
      </c>
      <c r="Q172" s="219">
        <v>0</v>
      </c>
      <c r="R172" s="219">
        <f>Q172*H172</f>
        <v>0</v>
      </c>
      <c r="S172" s="219">
        <v>0</v>
      </c>
      <c r="T172" s="220">
        <f>S172*H172</f>
        <v>0</v>
      </c>
      <c r="U172" s="36"/>
      <c r="V172" s="36"/>
      <c r="W172" s="36"/>
      <c r="X172" s="36"/>
      <c r="Y172" s="36"/>
      <c r="Z172" s="36"/>
      <c r="AA172" s="36"/>
      <c r="AB172" s="36"/>
      <c r="AC172" s="36"/>
      <c r="AD172" s="36"/>
      <c r="AE172" s="36"/>
      <c r="AR172" s="221" t="s">
        <v>239</v>
      </c>
      <c r="AT172" s="221" t="s">
        <v>234</v>
      </c>
      <c r="AU172" s="221" t="s">
        <v>81</v>
      </c>
      <c r="AY172" s="15" t="s">
        <v>232</v>
      </c>
      <c r="BE172" s="222">
        <f>IF(N172="základní",J172,0)</f>
        <v>0</v>
      </c>
      <c r="BF172" s="222">
        <f>IF(N172="snížená",J172,0)</f>
        <v>0</v>
      </c>
      <c r="BG172" s="222">
        <f>IF(N172="zákl. přenesená",J172,0)</f>
        <v>0</v>
      </c>
      <c r="BH172" s="222">
        <f>IF(N172="sníž. přenesená",J172,0)</f>
        <v>0</v>
      </c>
      <c r="BI172" s="222">
        <f>IF(N172="nulová",J172,0)</f>
        <v>0</v>
      </c>
      <c r="BJ172" s="15" t="s">
        <v>79</v>
      </c>
      <c r="BK172" s="222">
        <f>ROUND(I172*H172,2)</f>
        <v>0</v>
      </c>
      <c r="BL172" s="15" t="s">
        <v>239</v>
      </c>
      <c r="BM172" s="221" t="s">
        <v>3314</v>
      </c>
    </row>
    <row r="173" s="12" customFormat="1" ht="22.8" customHeight="1">
      <c r="A173" s="12"/>
      <c r="B173" s="194"/>
      <c r="C173" s="195"/>
      <c r="D173" s="196" t="s">
        <v>71</v>
      </c>
      <c r="E173" s="208" t="s">
        <v>362</v>
      </c>
      <c r="F173" s="208" t="s">
        <v>363</v>
      </c>
      <c r="G173" s="195"/>
      <c r="H173" s="195"/>
      <c r="I173" s="198"/>
      <c r="J173" s="209">
        <f>BK173</f>
        <v>0</v>
      </c>
      <c r="K173" s="195"/>
      <c r="L173" s="200"/>
      <c r="M173" s="201"/>
      <c r="N173" s="202"/>
      <c r="O173" s="202"/>
      <c r="P173" s="203">
        <f>SUM(P174:P176)</f>
        <v>0</v>
      </c>
      <c r="Q173" s="202"/>
      <c r="R173" s="203">
        <f>SUM(R174:R176)</f>
        <v>0</v>
      </c>
      <c r="S173" s="202"/>
      <c r="T173" s="204">
        <f>SUM(T174:T176)</f>
        <v>0</v>
      </c>
      <c r="U173" s="12"/>
      <c r="V173" s="12"/>
      <c r="W173" s="12"/>
      <c r="X173" s="12"/>
      <c r="Y173" s="12"/>
      <c r="Z173" s="12"/>
      <c r="AA173" s="12"/>
      <c r="AB173" s="12"/>
      <c r="AC173" s="12"/>
      <c r="AD173" s="12"/>
      <c r="AE173" s="12"/>
      <c r="AR173" s="205" t="s">
        <v>79</v>
      </c>
      <c r="AT173" s="206" t="s">
        <v>71</v>
      </c>
      <c r="AU173" s="206" t="s">
        <v>79</v>
      </c>
      <c r="AY173" s="205" t="s">
        <v>232</v>
      </c>
      <c r="BK173" s="207">
        <f>SUM(BK174:BK176)</f>
        <v>0</v>
      </c>
    </row>
    <row r="174" s="2" customFormat="1" ht="24.15" customHeight="1">
      <c r="A174" s="36"/>
      <c r="B174" s="37"/>
      <c r="C174" s="210" t="s">
        <v>2507</v>
      </c>
      <c r="D174" s="210" t="s">
        <v>234</v>
      </c>
      <c r="E174" s="211" t="s">
        <v>3315</v>
      </c>
      <c r="F174" s="212" t="s">
        <v>3316</v>
      </c>
      <c r="G174" s="213" t="s">
        <v>287</v>
      </c>
      <c r="H174" s="214">
        <v>131.911</v>
      </c>
      <c r="I174" s="215"/>
      <c r="J174" s="216">
        <f>ROUND(I174*H174,2)</f>
        <v>0</v>
      </c>
      <c r="K174" s="212" t="s">
        <v>238</v>
      </c>
      <c r="L174" s="42"/>
      <c r="M174" s="217" t="s">
        <v>19</v>
      </c>
      <c r="N174" s="218" t="s">
        <v>43</v>
      </c>
      <c r="O174" s="82"/>
      <c r="P174" s="219">
        <f>O174*H174</f>
        <v>0</v>
      </c>
      <c r="Q174" s="219">
        <v>0</v>
      </c>
      <c r="R174" s="219">
        <f>Q174*H174</f>
        <v>0</v>
      </c>
      <c r="S174" s="219">
        <v>0</v>
      </c>
      <c r="T174" s="220">
        <f>S174*H174</f>
        <v>0</v>
      </c>
      <c r="U174" s="36"/>
      <c r="V174" s="36"/>
      <c r="W174" s="36"/>
      <c r="X174" s="36"/>
      <c r="Y174" s="36"/>
      <c r="Z174" s="36"/>
      <c r="AA174" s="36"/>
      <c r="AB174" s="36"/>
      <c r="AC174" s="36"/>
      <c r="AD174" s="36"/>
      <c r="AE174" s="36"/>
      <c r="AR174" s="221" t="s">
        <v>239</v>
      </c>
      <c r="AT174" s="221" t="s">
        <v>234</v>
      </c>
      <c r="AU174" s="221" t="s">
        <v>81</v>
      </c>
      <c r="AY174" s="15" t="s">
        <v>232</v>
      </c>
      <c r="BE174" s="222">
        <f>IF(N174="základní",J174,0)</f>
        <v>0</v>
      </c>
      <c r="BF174" s="222">
        <f>IF(N174="snížená",J174,0)</f>
        <v>0</v>
      </c>
      <c r="BG174" s="222">
        <f>IF(N174="zákl. přenesená",J174,0)</f>
        <v>0</v>
      </c>
      <c r="BH174" s="222">
        <f>IF(N174="sníž. přenesená",J174,0)</f>
        <v>0</v>
      </c>
      <c r="BI174" s="222">
        <f>IF(N174="nulová",J174,0)</f>
        <v>0</v>
      </c>
      <c r="BJ174" s="15" t="s">
        <v>79</v>
      </c>
      <c r="BK174" s="222">
        <f>ROUND(I174*H174,2)</f>
        <v>0</v>
      </c>
      <c r="BL174" s="15" t="s">
        <v>239</v>
      </c>
      <c r="BM174" s="221" t="s">
        <v>3317</v>
      </c>
    </row>
    <row r="175" s="2" customFormat="1" ht="24.15" customHeight="1">
      <c r="A175" s="36"/>
      <c r="B175" s="37"/>
      <c r="C175" s="210" t="s">
        <v>2511</v>
      </c>
      <c r="D175" s="210" t="s">
        <v>234</v>
      </c>
      <c r="E175" s="211" t="s">
        <v>1829</v>
      </c>
      <c r="F175" s="212" t="s">
        <v>1830</v>
      </c>
      <c r="G175" s="213" t="s">
        <v>287</v>
      </c>
      <c r="H175" s="214">
        <v>29.920999999999999</v>
      </c>
      <c r="I175" s="215"/>
      <c r="J175" s="216">
        <f>ROUND(I175*H175,2)</f>
        <v>0</v>
      </c>
      <c r="K175" s="212" t="s">
        <v>238</v>
      </c>
      <c r="L175" s="42"/>
      <c r="M175" s="217" t="s">
        <v>19</v>
      </c>
      <c r="N175" s="218" t="s">
        <v>43</v>
      </c>
      <c r="O175" s="82"/>
      <c r="P175" s="219">
        <f>O175*H175</f>
        <v>0</v>
      </c>
      <c r="Q175" s="219">
        <v>0</v>
      </c>
      <c r="R175" s="219">
        <f>Q175*H175</f>
        <v>0</v>
      </c>
      <c r="S175" s="219">
        <v>0</v>
      </c>
      <c r="T175" s="220">
        <f>S175*H175</f>
        <v>0</v>
      </c>
      <c r="U175" s="36"/>
      <c r="V175" s="36"/>
      <c r="W175" s="36"/>
      <c r="X175" s="36"/>
      <c r="Y175" s="36"/>
      <c r="Z175" s="36"/>
      <c r="AA175" s="36"/>
      <c r="AB175" s="36"/>
      <c r="AC175" s="36"/>
      <c r="AD175" s="36"/>
      <c r="AE175" s="36"/>
      <c r="AR175" s="221" t="s">
        <v>239</v>
      </c>
      <c r="AT175" s="221" t="s">
        <v>234</v>
      </c>
      <c r="AU175" s="221" t="s">
        <v>81</v>
      </c>
      <c r="AY175" s="15" t="s">
        <v>232</v>
      </c>
      <c r="BE175" s="222">
        <f>IF(N175="základní",J175,0)</f>
        <v>0</v>
      </c>
      <c r="BF175" s="222">
        <f>IF(N175="snížená",J175,0)</f>
        <v>0</v>
      </c>
      <c r="BG175" s="222">
        <f>IF(N175="zákl. přenesená",J175,0)</f>
        <v>0</v>
      </c>
      <c r="BH175" s="222">
        <f>IF(N175="sníž. přenesená",J175,0)</f>
        <v>0</v>
      </c>
      <c r="BI175" s="222">
        <f>IF(N175="nulová",J175,0)</f>
        <v>0</v>
      </c>
      <c r="BJ175" s="15" t="s">
        <v>79</v>
      </c>
      <c r="BK175" s="222">
        <f>ROUND(I175*H175,2)</f>
        <v>0</v>
      </c>
      <c r="BL175" s="15" t="s">
        <v>239</v>
      </c>
      <c r="BM175" s="221" t="s">
        <v>3318</v>
      </c>
    </row>
    <row r="176" s="2" customFormat="1" ht="14.4" customHeight="1">
      <c r="A176" s="36"/>
      <c r="B176" s="37"/>
      <c r="C176" s="210" t="s">
        <v>2515</v>
      </c>
      <c r="D176" s="210" t="s">
        <v>234</v>
      </c>
      <c r="E176" s="211" t="s">
        <v>1939</v>
      </c>
      <c r="F176" s="212" t="s">
        <v>1940</v>
      </c>
      <c r="G176" s="213" t="s">
        <v>287</v>
      </c>
      <c r="H176" s="214">
        <v>2.3730000000000002</v>
      </c>
      <c r="I176" s="215"/>
      <c r="J176" s="216">
        <f>ROUND(I176*H176,2)</f>
        <v>0</v>
      </c>
      <c r="K176" s="212" t="s">
        <v>238</v>
      </c>
      <c r="L176" s="42"/>
      <c r="M176" s="233" t="s">
        <v>19</v>
      </c>
      <c r="N176" s="234" t="s">
        <v>43</v>
      </c>
      <c r="O176" s="235"/>
      <c r="P176" s="236">
        <f>O176*H176</f>
        <v>0</v>
      </c>
      <c r="Q176" s="236">
        <v>0</v>
      </c>
      <c r="R176" s="236">
        <f>Q176*H176</f>
        <v>0</v>
      </c>
      <c r="S176" s="236">
        <v>0</v>
      </c>
      <c r="T176" s="237">
        <f>S176*H176</f>
        <v>0</v>
      </c>
      <c r="U176" s="36"/>
      <c r="V176" s="36"/>
      <c r="W176" s="36"/>
      <c r="X176" s="36"/>
      <c r="Y176" s="36"/>
      <c r="Z176" s="36"/>
      <c r="AA176" s="36"/>
      <c r="AB176" s="36"/>
      <c r="AC176" s="36"/>
      <c r="AD176" s="36"/>
      <c r="AE176" s="36"/>
      <c r="AR176" s="221" t="s">
        <v>239</v>
      </c>
      <c r="AT176" s="221" t="s">
        <v>234</v>
      </c>
      <c r="AU176" s="221" t="s">
        <v>81</v>
      </c>
      <c r="AY176" s="15" t="s">
        <v>232</v>
      </c>
      <c r="BE176" s="222">
        <f>IF(N176="základní",J176,0)</f>
        <v>0</v>
      </c>
      <c r="BF176" s="222">
        <f>IF(N176="snížená",J176,0)</f>
        <v>0</v>
      </c>
      <c r="BG176" s="222">
        <f>IF(N176="zákl. přenesená",J176,0)</f>
        <v>0</v>
      </c>
      <c r="BH176" s="222">
        <f>IF(N176="sníž. přenesená",J176,0)</f>
        <v>0</v>
      </c>
      <c r="BI176" s="222">
        <f>IF(N176="nulová",J176,0)</f>
        <v>0</v>
      </c>
      <c r="BJ176" s="15" t="s">
        <v>79</v>
      </c>
      <c r="BK176" s="222">
        <f>ROUND(I176*H176,2)</f>
        <v>0</v>
      </c>
      <c r="BL176" s="15" t="s">
        <v>239</v>
      </c>
      <c r="BM176" s="221" t="s">
        <v>3319</v>
      </c>
    </row>
    <row r="177" s="2" customFormat="1" ht="6.96" customHeight="1">
      <c r="A177" s="36"/>
      <c r="B177" s="57"/>
      <c r="C177" s="58"/>
      <c r="D177" s="58"/>
      <c r="E177" s="58"/>
      <c r="F177" s="58"/>
      <c r="G177" s="58"/>
      <c r="H177" s="58"/>
      <c r="I177" s="58"/>
      <c r="J177" s="58"/>
      <c r="K177" s="58"/>
      <c r="L177" s="42"/>
      <c r="M177" s="36"/>
      <c r="O177" s="36"/>
      <c r="P177" s="36"/>
      <c r="Q177" s="36"/>
      <c r="R177" s="36"/>
      <c r="S177" s="36"/>
      <c r="T177" s="36"/>
      <c r="U177" s="36"/>
      <c r="V177" s="36"/>
      <c r="W177" s="36"/>
      <c r="X177" s="36"/>
      <c r="Y177" s="36"/>
      <c r="Z177" s="36"/>
      <c r="AA177" s="36"/>
      <c r="AB177" s="36"/>
      <c r="AC177" s="36"/>
      <c r="AD177" s="36"/>
      <c r="AE177" s="36"/>
    </row>
  </sheetData>
  <sheetProtection sheet="1" autoFilter="0" formatColumns="0" formatRows="0" objects="1" scenarios="1" spinCount="100000" saltValue="qtYY2JHaF5RZpPIhIOGZn+rc4PJrefISpEdNZqgeMCp43A6Sln/HIkN8Y77LPmsN1JYxsbs/p2KoFVZ/lvvStQ==" hashValue="nA6v7nvoWKXfQi9NrffRYVknf9OWk8fPtnuvvdIIkRGOdLhaX4iStVl0tSd/zAnlAKxGOkQl0mpV7UqfrZB3Bw==" algorithmName="SHA-512" password="CC35"/>
  <autoFilter ref="C92:K176"/>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199</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2" customFormat="1" ht="12" customHeight="1">
      <c r="A8" s="36"/>
      <c r="B8" s="42"/>
      <c r="C8" s="36"/>
      <c r="D8" s="140" t="s">
        <v>201</v>
      </c>
      <c r="E8" s="36"/>
      <c r="F8" s="36"/>
      <c r="G8" s="36"/>
      <c r="H8" s="36"/>
      <c r="I8" s="36"/>
      <c r="J8" s="36"/>
      <c r="K8" s="36"/>
      <c r="L8" s="142"/>
      <c r="S8" s="36"/>
      <c r="T8" s="36"/>
      <c r="U8" s="36"/>
      <c r="V8" s="36"/>
      <c r="W8" s="36"/>
      <c r="X8" s="36"/>
      <c r="Y8" s="36"/>
      <c r="Z8" s="36"/>
      <c r="AA8" s="36"/>
      <c r="AB8" s="36"/>
      <c r="AC8" s="36"/>
      <c r="AD8" s="36"/>
      <c r="AE8" s="36"/>
    </row>
    <row r="9" s="2" customFormat="1" ht="16.5" customHeight="1">
      <c r="A9" s="36"/>
      <c r="B9" s="42"/>
      <c r="C9" s="36"/>
      <c r="D9" s="36"/>
      <c r="E9" s="143" t="s">
        <v>3320</v>
      </c>
      <c r="F9" s="36"/>
      <c r="G9" s="36"/>
      <c r="H9" s="36"/>
      <c r="I9" s="36"/>
      <c r="J9" s="36"/>
      <c r="K9" s="36"/>
      <c r="L9" s="14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42"/>
      <c r="S10" s="36"/>
      <c r="T10" s="36"/>
      <c r="U10" s="36"/>
      <c r="V10" s="36"/>
      <c r="W10" s="36"/>
      <c r="X10" s="36"/>
      <c r="Y10" s="36"/>
      <c r="Z10" s="36"/>
      <c r="AA10" s="36"/>
      <c r="AB10" s="36"/>
      <c r="AC10" s="36"/>
      <c r="AD10" s="36"/>
      <c r="AE10" s="36"/>
    </row>
    <row r="11" s="2" customFormat="1" ht="12" customHeight="1">
      <c r="A11" s="36"/>
      <c r="B11" s="42"/>
      <c r="C11" s="36"/>
      <c r="D11" s="140" t="s">
        <v>18</v>
      </c>
      <c r="E11" s="36"/>
      <c r="F11" s="131" t="s">
        <v>19</v>
      </c>
      <c r="G11" s="36"/>
      <c r="H11" s="36"/>
      <c r="I11" s="140" t="s">
        <v>20</v>
      </c>
      <c r="J11" s="131" t="s">
        <v>19</v>
      </c>
      <c r="K11" s="36"/>
      <c r="L11" s="142"/>
      <c r="S11" s="36"/>
      <c r="T11" s="36"/>
      <c r="U11" s="36"/>
      <c r="V11" s="36"/>
      <c r="W11" s="36"/>
      <c r="X11" s="36"/>
      <c r="Y11" s="36"/>
      <c r="Z11" s="36"/>
      <c r="AA11" s="36"/>
      <c r="AB11" s="36"/>
      <c r="AC11" s="36"/>
      <c r="AD11" s="36"/>
      <c r="AE11" s="36"/>
    </row>
    <row r="12" s="2" customFormat="1" ht="12" customHeight="1">
      <c r="A12" s="36"/>
      <c r="B12" s="42"/>
      <c r="C12" s="36"/>
      <c r="D12" s="140" t="s">
        <v>21</v>
      </c>
      <c r="E12" s="36"/>
      <c r="F12" s="131" t="s">
        <v>22</v>
      </c>
      <c r="G12" s="36"/>
      <c r="H12" s="36"/>
      <c r="I12" s="140" t="s">
        <v>23</v>
      </c>
      <c r="J12" s="144" t="str">
        <f>'Rekapitulace stavby'!AN8</f>
        <v>16. 10. 2020</v>
      </c>
      <c r="K12" s="36"/>
      <c r="L12" s="14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42"/>
      <c r="S13" s="36"/>
      <c r="T13" s="36"/>
      <c r="U13" s="36"/>
      <c r="V13" s="36"/>
      <c r="W13" s="36"/>
      <c r="X13" s="36"/>
      <c r="Y13" s="36"/>
      <c r="Z13" s="36"/>
      <c r="AA13" s="36"/>
      <c r="AB13" s="36"/>
      <c r="AC13" s="36"/>
      <c r="AD13" s="36"/>
      <c r="AE13" s="36"/>
    </row>
    <row r="14" s="2" customFormat="1" ht="12" customHeight="1">
      <c r="A14" s="36"/>
      <c r="B14" s="42"/>
      <c r="C14" s="36"/>
      <c r="D14" s="140" t="s">
        <v>25</v>
      </c>
      <c r="E14" s="36"/>
      <c r="F14" s="36"/>
      <c r="G14" s="36"/>
      <c r="H14" s="36"/>
      <c r="I14" s="140" t="s">
        <v>26</v>
      </c>
      <c r="J14" s="131" t="s">
        <v>19</v>
      </c>
      <c r="K14" s="36"/>
      <c r="L14" s="142"/>
      <c r="S14" s="36"/>
      <c r="T14" s="36"/>
      <c r="U14" s="36"/>
      <c r="V14" s="36"/>
      <c r="W14" s="36"/>
      <c r="X14" s="36"/>
      <c r="Y14" s="36"/>
      <c r="Z14" s="36"/>
      <c r="AA14" s="36"/>
      <c r="AB14" s="36"/>
      <c r="AC14" s="36"/>
      <c r="AD14" s="36"/>
      <c r="AE14" s="36"/>
    </row>
    <row r="15" s="2" customFormat="1" ht="18" customHeight="1">
      <c r="A15" s="36"/>
      <c r="B15" s="42"/>
      <c r="C15" s="36"/>
      <c r="D15" s="36"/>
      <c r="E15" s="131" t="s">
        <v>27</v>
      </c>
      <c r="F15" s="36"/>
      <c r="G15" s="36"/>
      <c r="H15" s="36"/>
      <c r="I15" s="140" t="s">
        <v>28</v>
      </c>
      <c r="J15" s="131" t="s">
        <v>19</v>
      </c>
      <c r="K15" s="36"/>
      <c r="L15" s="14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42"/>
      <c r="S16" s="36"/>
      <c r="T16" s="36"/>
      <c r="U16" s="36"/>
      <c r="V16" s="36"/>
      <c r="W16" s="36"/>
      <c r="X16" s="36"/>
      <c r="Y16" s="36"/>
      <c r="Z16" s="36"/>
      <c r="AA16" s="36"/>
      <c r="AB16" s="36"/>
      <c r="AC16" s="36"/>
      <c r="AD16" s="36"/>
      <c r="AE16" s="36"/>
    </row>
    <row r="17" s="2" customFormat="1" ht="12" customHeight="1">
      <c r="A17" s="36"/>
      <c r="B17" s="42"/>
      <c r="C17" s="36"/>
      <c r="D17" s="140" t="s">
        <v>29</v>
      </c>
      <c r="E17" s="36"/>
      <c r="F17" s="36"/>
      <c r="G17" s="36"/>
      <c r="H17" s="36"/>
      <c r="I17" s="140" t="s">
        <v>26</v>
      </c>
      <c r="J17" s="31" t="str">
        <f>'Rekapitulace stavby'!AN13</f>
        <v>Vyplň údaj</v>
      </c>
      <c r="K17" s="36"/>
      <c r="L17" s="14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1"/>
      <c r="G18" s="131"/>
      <c r="H18" s="131"/>
      <c r="I18" s="140" t="s">
        <v>28</v>
      </c>
      <c r="J18" s="31" t="str">
        <f>'Rekapitulace stavby'!AN14</f>
        <v>Vyplň údaj</v>
      </c>
      <c r="K18" s="36"/>
      <c r="L18" s="14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42"/>
      <c r="S19" s="36"/>
      <c r="T19" s="36"/>
      <c r="U19" s="36"/>
      <c r="V19" s="36"/>
      <c r="W19" s="36"/>
      <c r="X19" s="36"/>
      <c r="Y19" s="36"/>
      <c r="Z19" s="36"/>
      <c r="AA19" s="36"/>
      <c r="AB19" s="36"/>
      <c r="AC19" s="36"/>
      <c r="AD19" s="36"/>
      <c r="AE19" s="36"/>
    </row>
    <row r="20" s="2" customFormat="1" ht="12" customHeight="1">
      <c r="A20" s="36"/>
      <c r="B20" s="42"/>
      <c r="C20" s="36"/>
      <c r="D20" s="140" t="s">
        <v>31</v>
      </c>
      <c r="E20" s="36"/>
      <c r="F20" s="36"/>
      <c r="G20" s="36"/>
      <c r="H20" s="36"/>
      <c r="I20" s="140" t="s">
        <v>26</v>
      </c>
      <c r="J20" s="131" t="s">
        <v>19</v>
      </c>
      <c r="K20" s="36"/>
      <c r="L20" s="142"/>
      <c r="S20" s="36"/>
      <c r="T20" s="36"/>
      <c r="U20" s="36"/>
      <c r="V20" s="36"/>
      <c r="W20" s="36"/>
      <c r="X20" s="36"/>
      <c r="Y20" s="36"/>
      <c r="Z20" s="36"/>
      <c r="AA20" s="36"/>
      <c r="AB20" s="36"/>
      <c r="AC20" s="36"/>
      <c r="AD20" s="36"/>
      <c r="AE20" s="36"/>
    </row>
    <row r="21" s="2" customFormat="1" ht="18" customHeight="1">
      <c r="A21" s="36"/>
      <c r="B21" s="42"/>
      <c r="C21" s="36"/>
      <c r="D21" s="36"/>
      <c r="E21" s="131" t="s">
        <v>32</v>
      </c>
      <c r="F21" s="36"/>
      <c r="G21" s="36"/>
      <c r="H21" s="36"/>
      <c r="I21" s="140" t="s">
        <v>28</v>
      </c>
      <c r="J21" s="131" t="s">
        <v>19</v>
      </c>
      <c r="K21" s="36"/>
      <c r="L21" s="14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42"/>
      <c r="S22" s="36"/>
      <c r="T22" s="36"/>
      <c r="U22" s="36"/>
      <c r="V22" s="36"/>
      <c r="W22" s="36"/>
      <c r="X22" s="36"/>
      <c r="Y22" s="36"/>
      <c r="Z22" s="36"/>
      <c r="AA22" s="36"/>
      <c r="AB22" s="36"/>
      <c r="AC22" s="36"/>
      <c r="AD22" s="36"/>
      <c r="AE22" s="36"/>
    </row>
    <row r="23" s="2" customFormat="1" ht="12" customHeight="1">
      <c r="A23" s="36"/>
      <c r="B23" s="42"/>
      <c r="C23" s="36"/>
      <c r="D23" s="140" t="s">
        <v>34</v>
      </c>
      <c r="E23" s="36"/>
      <c r="F23" s="36"/>
      <c r="G23" s="36"/>
      <c r="H23" s="36"/>
      <c r="I23" s="140" t="s">
        <v>26</v>
      </c>
      <c r="J23" s="131" t="s">
        <v>19</v>
      </c>
      <c r="K23" s="36"/>
      <c r="L23" s="142"/>
      <c r="S23" s="36"/>
      <c r="T23" s="36"/>
      <c r="U23" s="36"/>
      <c r="V23" s="36"/>
      <c r="W23" s="36"/>
      <c r="X23" s="36"/>
      <c r="Y23" s="36"/>
      <c r="Z23" s="36"/>
      <c r="AA23" s="36"/>
      <c r="AB23" s="36"/>
      <c r="AC23" s="36"/>
      <c r="AD23" s="36"/>
      <c r="AE23" s="36"/>
    </row>
    <row r="24" s="2" customFormat="1" ht="18" customHeight="1">
      <c r="A24" s="36"/>
      <c r="B24" s="42"/>
      <c r="C24" s="36"/>
      <c r="D24" s="36"/>
      <c r="E24" s="131" t="s">
        <v>35</v>
      </c>
      <c r="F24" s="36"/>
      <c r="G24" s="36"/>
      <c r="H24" s="36"/>
      <c r="I24" s="140" t="s">
        <v>28</v>
      </c>
      <c r="J24" s="131" t="s">
        <v>19</v>
      </c>
      <c r="K24" s="36"/>
      <c r="L24" s="14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42"/>
      <c r="S25" s="36"/>
      <c r="T25" s="36"/>
      <c r="U25" s="36"/>
      <c r="V25" s="36"/>
      <c r="W25" s="36"/>
      <c r="X25" s="36"/>
      <c r="Y25" s="36"/>
      <c r="Z25" s="36"/>
      <c r="AA25" s="36"/>
      <c r="AB25" s="36"/>
      <c r="AC25" s="36"/>
      <c r="AD25" s="36"/>
      <c r="AE25" s="36"/>
    </row>
    <row r="26" s="2" customFormat="1" ht="12" customHeight="1">
      <c r="A26" s="36"/>
      <c r="B26" s="42"/>
      <c r="C26" s="36"/>
      <c r="D26" s="140" t="s">
        <v>36</v>
      </c>
      <c r="E26" s="36"/>
      <c r="F26" s="36"/>
      <c r="G26" s="36"/>
      <c r="H26" s="36"/>
      <c r="I26" s="36"/>
      <c r="J26" s="36"/>
      <c r="K26" s="36"/>
      <c r="L26" s="142"/>
      <c r="S26" s="36"/>
      <c r="T26" s="36"/>
      <c r="U26" s="36"/>
      <c r="V26" s="36"/>
      <c r="W26" s="36"/>
      <c r="X26" s="36"/>
      <c r="Y26" s="36"/>
      <c r="Z26" s="36"/>
      <c r="AA26" s="36"/>
      <c r="AB26" s="36"/>
      <c r="AC26" s="36"/>
      <c r="AD26" s="36"/>
      <c r="AE26" s="36"/>
    </row>
    <row r="27" s="8" customFormat="1" ht="71.25" customHeight="1">
      <c r="A27" s="145"/>
      <c r="B27" s="146"/>
      <c r="C27" s="145"/>
      <c r="D27" s="145"/>
      <c r="E27" s="147" t="s">
        <v>205</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6"/>
      <c r="B28" s="42"/>
      <c r="C28" s="36"/>
      <c r="D28" s="36"/>
      <c r="E28" s="36"/>
      <c r="F28" s="36"/>
      <c r="G28" s="36"/>
      <c r="H28" s="36"/>
      <c r="I28" s="36"/>
      <c r="J28" s="36"/>
      <c r="K28" s="36"/>
      <c r="L28" s="142"/>
      <c r="S28" s="36"/>
      <c r="T28" s="36"/>
      <c r="U28" s="36"/>
      <c r="V28" s="36"/>
      <c r="W28" s="36"/>
      <c r="X28" s="36"/>
      <c r="Y28" s="36"/>
      <c r="Z28" s="36"/>
      <c r="AA28" s="36"/>
      <c r="AB28" s="36"/>
      <c r="AC28" s="36"/>
      <c r="AD28" s="36"/>
      <c r="AE28" s="36"/>
    </row>
    <row r="29" s="2" customFormat="1" ht="6.96" customHeight="1">
      <c r="A29" s="36"/>
      <c r="B29" s="42"/>
      <c r="C29" s="36"/>
      <c r="D29" s="149"/>
      <c r="E29" s="149"/>
      <c r="F29" s="149"/>
      <c r="G29" s="149"/>
      <c r="H29" s="149"/>
      <c r="I29" s="149"/>
      <c r="J29" s="149"/>
      <c r="K29" s="149"/>
      <c r="L29" s="142"/>
      <c r="S29" s="36"/>
      <c r="T29" s="36"/>
      <c r="U29" s="36"/>
      <c r="V29" s="36"/>
      <c r="W29" s="36"/>
      <c r="X29" s="36"/>
      <c r="Y29" s="36"/>
      <c r="Z29" s="36"/>
      <c r="AA29" s="36"/>
      <c r="AB29" s="36"/>
      <c r="AC29" s="36"/>
      <c r="AD29" s="36"/>
      <c r="AE29" s="36"/>
    </row>
    <row r="30" s="2" customFormat="1" ht="25.44" customHeight="1">
      <c r="A30" s="36"/>
      <c r="B30" s="42"/>
      <c r="C30" s="36"/>
      <c r="D30" s="150" t="s">
        <v>38</v>
      </c>
      <c r="E30" s="36"/>
      <c r="F30" s="36"/>
      <c r="G30" s="36"/>
      <c r="H30" s="36"/>
      <c r="I30" s="36"/>
      <c r="J30" s="151">
        <f>ROUND(J86, 2)</f>
        <v>0</v>
      </c>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14.4" customHeight="1">
      <c r="A32" s="36"/>
      <c r="B32" s="42"/>
      <c r="C32" s="36"/>
      <c r="D32" s="36"/>
      <c r="E32" s="36"/>
      <c r="F32" s="152" t="s">
        <v>40</v>
      </c>
      <c r="G32" s="36"/>
      <c r="H32" s="36"/>
      <c r="I32" s="152" t="s">
        <v>39</v>
      </c>
      <c r="J32" s="152" t="s">
        <v>41</v>
      </c>
      <c r="K32" s="36"/>
      <c r="L32" s="142"/>
      <c r="S32" s="36"/>
      <c r="T32" s="36"/>
      <c r="U32" s="36"/>
      <c r="V32" s="36"/>
      <c r="W32" s="36"/>
      <c r="X32" s="36"/>
      <c r="Y32" s="36"/>
      <c r="Z32" s="36"/>
      <c r="AA32" s="36"/>
      <c r="AB32" s="36"/>
      <c r="AC32" s="36"/>
      <c r="AD32" s="36"/>
      <c r="AE32" s="36"/>
    </row>
    <row r="33" s="2" customFormat="1" ht="14.4" customHeight="1">
      <c r="A33" s="36"/>
      <c r="B33" s="42"/>
      <c r="C33" s="36"/>
      <c r="D33" s="153" t="s">
        <v>42</v>
      </c>
      <c r="E33" s="140" t="s">
        <v>43</v>
      </c>
      <c r="F33" s="154">
        <f>ROUND((SUM(BE86:BE109)),  2)</f>
        <v>0</v>
      </c>
      <c r="G33" s="36"/>
      <c r="H33" s="36"/>
      <c r="I33" s="155">
        <v>0.20999999999999999</v>
      </c>
      <c r="J33" s="154">
        <f>ROUND(((SUM(BE86:BE109))*I33),  2)</f>
        <v>0</v>
      </c>
      <c r="K33" s="36"/>
      <c r="L33" s="142"/>
      <c r="S33" s="36"/>
      <c r="T33" s="36"/>
      <c r="U33" s="36"/>
      <c r="V33" s="36"/>
      <c r="W33" s="36"/>
      <c r="X33" s="36"/>
      <c r="Y33" s="36"/>
      <c r="Z33" s="36"/>
      <c r="AA33" s="36"/>
      <c r="AB33" s="36"/>
      <c r="AC33" s="36"/>
      <c r="AD33" s="36"/>
      <c r="AE33" s="36"/>
    </row>
    <row r="34" s="2" customFormat="1" ht="14.4" customHeight="1">
      <c r="A34" s="36"/>
      <c r="B34" s="42"/>
      <c r="C34" s="36"/>
      <c r="D34" s="36"/>
      <c r="E34" s="140" t="s">
        <v>44</v>
      </c>
      <c r="F34" s="154">
        <f>ROUND((SUM(BF86:BF109)),  2)</f>
        <v>0</v>
      </c>
      <c r="G34" s="36"/>
      <c r="H34" s="36"/>
      <c r="I34" s="155">
        <v>0.14999999999999999</v>
      </c>
      <c r="J34" s="154">
        <f>ROUND(((SUM(BF86:BF109))*I34),  2)</f>
        <v>0</v>
      </c>
      <c r="K34" s="36"/>
      <c r="L34" s="142"/>
      <c r="S34" s="36"/>
      <c r="T34" s="36"/>
      <c r="U34" s="36"/>
      <c r="V34" s="36"/>
      <c r="W34" s="36"/>
      <c r="X34" s="36"/>
      <c r="Y34" s="36"/>
      <c r="Z34" s="36"/>
      <c r="AA34" s="36"/>
      <c r="AB34" s="36"/>
      <c r="AC34" s="36"/>
      <c r="AD34" s="36"/>
      <c r="AE34" s="36"/>
    </row>
    <row r="35" hidden="1" s="2" customFormat="1" ht="14.4" customHeight="1">
      <c r="A35" s="36"/>
      <c r="B35" s="42"/>
      <c r="C35" s="36"/>
      <c r="D35" s="36"/>
      <c r="E35" s="140" t="s">
        <v>45</v>
      </c>
      <c r="F35" s="154">
        <f>ROUND((SUM(BG86:BG109)),  2)</f>
        <v>0</v>
      </c>
      <c r="G35" s="36"/>
      <c r="H35" s="36"/>
      <c r="I35" s="155">
        <v>0.20999999999999999</v>
      </c>
      <c r="J35" s="154">
        <f>0</f>
        <v>0</v>
      </c>
      <c r="K35" s="36"/>
      <c r="L35" s="142"/>
      <c r="S35" s="36"/>
      <c r="T35" s="36"/>
      <c r="U35" s="36"/>
      <c r="V35" s="36"/>
      <c r="W35" s="36"/>
      <c r="X35" s="36"/>
      <c r="Y35" s="36"/>
      <c r="Z35" s="36"/>
      <c r="AA35" s="36"/>
      <c r="AB35" s="36"/>
      <c r="AC35" s="36"/>
      <c r="AD35" s="36"/>
      <c r="AE35" s="36"/>
    </row>
    <row r="36" hidden="1" s="2" customFormat="1" ht="14.4" customHeight="1">
      <c r="A36" s="36"/>
      <c r="B36" s="42"/>
      <c r="C36" s="36"/>
      <c r="D36" s="36"/>
      <c r="E36" s="140" t="s">
        <v>46</v>
      </c>
      <c r="F36" s="154">
        <f>ROUND((SUM(BH86:BH109)),  2)</f>
        <v>0</v>
      </c>
      <c r="G36" s="36"/>
      <c r="H36" s="36"/>
      <c r="I36" s="155">
        <v>0.14999999999999999</v>
      </c>
      <c r="J36" s="154">
        <f>0</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47</v>
      </c>
      <c r="F37" s="154">
        <f>ROUND((SUM(BI86:BI109)),  2)</f>
        <v>0</v>
      </c>
      <c r="G37" s="36"/>
      <c r="H37" s="36"/>
      <c r="I37" s="155">
        <v>0</v>
      </c>
      <c r="J37" s="154">
        <f>0</f>
        <v>0</v>
      </c>
      <c r="K37" s="36"/>
      <c r="L37" s="14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42"/>
      <c r="S38" s="36"/>
      <c r="T38" s="36"/>
      <c r="U38" s="36"/>
      <c r="V38" s="36"/>
      <c r="W38" s="36"/>
      <c r="X38" s="36"/>
      <c r="Y38" s="36"/>
      <c r="Z38" s="36"/>
      <c r="AA38" s="36"/>
      <c r="AB38" s="36"/>
      <c r="AC38" s="36"/>
      <c r="AD38" s="36"/>
      <c r="AE38" s="36"/>
    </row>
    <row r="39" s="2" customFormat="1" ht="25.44" customHeight="1">
      <c r="A39" s="36"/>
      <c r="B39" s="42"/>
      <c r="C39" s="156"/>
      <c r="D39" s="157" t="s">
        <v>48</v>
      </c>
      <c r="E39" s="158"/>
      <c r="F39" s="158"/>
      <c r="G39" s="159" t="s">
        <v>49</v>
      </c>
      <c r="H39" s="160" t="s">
        <v>50</v>
      </c>
      <c r="I39" s="158"/>
      <c r="J39" s="161">
        <f>SUM(J30:J37)</f>
        <v>0</v>
      </c>
      <c r="K39" s="162"/>
      <c r="L39" s="142"/>
      <c r="S39" s="36"/>
      <c r="T39" s="36"/>
      <c r="U39" s="36"/>
      <c r="V39" s="36"/>
      <c r="W39" s="36"/>
      <c r="X39" s="36"/>
      <c r="Y39" s="36"/>
      <c r="Z39" s="36"/>
      <c r="AA39" s="36"/>
      <c r="AB39" s="36"/>
      <c r="AC39" s="36"/>
      <c r="AD39" s="36"/>
      <c r="AE39" s="36"/>
    </row>
    <row r="40" s="2" customFormat="1" ht="14.4" customHeight="1">
      <c r="A40" s="36"/>
      <c r="B40" s="163"/>
      <c r="C40" s="164"/>
      <c r="D40" s="164"/>
      <c r="E40" s="164"/>
      <c r="F40" s="164"/>
      <c r="G40" s="164"/>
      <c r="H40" s="164"/>
      <c r="I40" s="164"/>
      <c r="J40" s="164"/>
      <c r="K40" s="164"/>
      <c r="L40" s="142"/>
      <c r="S40" s="36"/>
      <c r="T40" s="36"/>
      <c r="U40" s="36"/>
      <c r="V40" s="36"/>
      <c r="W40" s="36"/>
      <c r="X40" s="36"/>
      <c r="Y40" s="36"/>
      <c r="Z40" s="36"/>
      <c r="AA40" s="36"/>
      <c r="AB40" s="36"/>
      <c r="AC40" s="36"/>
      <c r="AD40" s="36"/>
      <c r="AE40" s="36"/>
    </row>
    <row r="44" s="2" customFormat="1" ht="6.96" customHeight="1">
      <c r="A44" s="36"/>
      <c r="B44" s="165"/>
      <c r="C44" s="166"/>
      <c r="D44" s="166"/>
      <c r="E44" s="166"/>
      <c r="F44" s="166"/>
      <c r="G44" s="166"/>
      <c r="H44" s="166"/>
      <c r="I44" s="166"/>
      <c r="J44" s="166"/>
      <c r="K44" s="166"/>
      <c r="L44" s="142"/>
      <c r="S44" s="36"/>
      <c r="T44" s="36"/>
      <c r="U44" s="36"/>
      <c r="V44" s="36"/>
      <c r="W44" s="36"/>
      <c r="X44" s="36"/>
      <c r="Y44" s="36"/>
      <c r="Z44" s="36"/>
      <c r="AA44" s="36"/>
      <c r="AB44" s="36"/>
      <c r="AC44" s="36"/>
      <c r="AD44" s="36"/>
      <c r="AE44" s="36"/>
    </row>
    <row r="45" s="2" customFormat="1" ht="24.96" customHeight="1">
      <c r="A45" s="36"/>
      <c r="B45" s="37"/>
      <c r="C45" s="21" t="s">
        <v>206</v>
      </c>
      <c r="D45" s="38"/>
      <c r="E45" s="38"/>
      <c r="F45" s="38"/>
      <c r="G45" s="38"/>
      <c r="H45" s="38"/>
      <c r="I45" s="38"/>
      <c r="J45" s="38"/>
      <c r="K45" s="38"/>
      <c r="L45" s="14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4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16.5" customHeight="1">
      <c r="A48" s="36"/>
      <c r="B48" s="37"/>
      <c r="C48" s="38"/>
      <c r="D48" s="38"/>
      <c r="E48" s="167" t="str">
        <f>E7</f>
        <v>Školní sklad FLD, trafostanice</v>
      </c>
      <c r="F48" s="30"/>
      <c r="G48" s="30"/>
      <c r="H48" s="30"/>
      <c r="I48" s="38"/>
      <c r="J48" s="38"/>
      <c r="K48" s="38"/>
      <c r="L48" s="142"/>
      <c r="S48" s="36"/>
      <c r="T48" s="36"/>
      <c r="U48" s="36"/>
      <c r="V48" s="36"/>
      <c r="W48" s="36"/>
      <c r="X48" s="36"/>
      <c r="Y48" s="36"/>
      <c r="Z48" s="36"/>
      <c r="AA48" s="36"/>
      <c r="AB48" s="36"/>
      <c r="AC48" s="36"/>
      <c r="AD48" s="36"/>
      <c r="AE48" s="36"/>
    </row>
    <row r="49" s="2" customFormat="1" ht="12" customHeight="1">
      <c r="A49" s="36"/>
      <c r="B49" s="37"/>
      <c r="C49" s="30" t="s">
        <v>201</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67" t="str">
        <f>E9</f>
        <v xml:space="preserve">2020-076-13 - VRN - vedlejší rozpočtové náklady </v>
      </c>
      <c r="F50" s="38"/>
      <c r="G50" s="38"/>
      <c r="H50" s="38"/>
      <c r="I50" s="38"/>
      <c r="J50" s="38"/>
      <c r="K50" s="38"/>
      <c r="L50" s="14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4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Kamýcká 1176, Praha 6</v>
      </c>
      <c r="G52" s="38"/>
      <c r="H52" s="38"/>
      <c r="I52" s="30" t="s">
        <v>23</v>
      </c>
      <c r="J52" s="70" t="str">
        <f>IF(J12="","",J12)</f>
        <v>16. 10. 2020</v>
      </c>
      <c r="K52" s="38"/>
      <c r="L52" s="14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40.05" customHeight="1">
      <c r="A54" s="36"/>
      <c r="B54" s="37"/>
      <c r="C54" s="30" t="s">
        <v>25</v>
      </c>
      <c r="D54" s="38"/>
      <c r="E54" s="38"/>
      <c r="F54" s="25" t="str">
        <f>E15</f>
        <v>ČZU v Praze, Kamýcká 1176, Praha 6</v>
      </c>
      <c r="G54" s="38"/>
      <c r="H54" s="38"/>
      <c r="I54" s="30" t="s">
        <v>31</v>
      </c>
      <c r="J54" s="34" t="str">
        <f>E21</f>
        <v>Ing. Vladimír Čapka, Gerstnerova 5/658, Praha 7</v>
      </c>
      <c r="K54" s="38"/>
      <c r="L54" s="142"/>
      <c r="S54" s="36"/>
      <c r="T54" s="36"/>
      <c r="U54" s="36"/>
      <c r="V54" s="36"/>
      <c r="W54" s="36"/>
      <c r="X54" s="36"/>
      <c r="Y54" s="36"/>
      <c r="Z54" s="36"/>
      <c r="AA54" s="36"/>
      <c r="AB54" s="36"/>
      <c r="AC54" s="36"/>
      <c r="AD54" s="36"/>
      <c r="AE54" s="36"/>
    </row>
    <row r="55" s="2" customFormat="1" ht="25.65" customHeight="1">
      <c r="A55" s="36"/>
      <c r="B55" s="37"/>
      <c r="C55" s="30" t="s">
        <v>29</v>
      </c>
      <c r="D55" s="38"/>
      <c r="E55" s="38"/>
      <c r="F55" s="25" t="str">
        <f>IF(E18="","",E18)</f>
        <v>Vyplň údaj</v>
      </c>
      <c r="G55" s="38"/>
      <c r="H55" s="38"/>
      <c r="I55" s="30" t="s">
        <v>34</v>
      </c>
      <c r="J55" s="34" t="str">
        <f>E24</f>
        <v>Ing. Dana Mlejnková</v>
      </c>
      <c r="K55" s="38"/>
      <c r="L55" s="14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42"/>
      <c r="S56" s="36"/>
      <c r="T56" s="36"/>
      <c r="U56" s="36"/>
      <c r="V56" s="36"/>
      <c r="W56" s="36"/>
      <c r="X56" s="36"/>
      <c r="Y56" s="36"/>
      <c r="Z56" s="36"/>
      <c r="AA56" s="36"/>
      <c r="AB56" s="36"/>
      <c r="AC56" s="36"/>
      <c r="AD56" s="36"/>
      <c r="AE56" s="36"/>
    </row>
    <row r="57" s="2" customFormat="1" ht="29.28" customHeight="1">
      <c r="A57" s="36"/>
      <c r="B57" s="37"/>
      <c r="C57" s="168" t="s">
        <v>207</v>
      </c>
      <c r="D57" s="169"/>
      <c r="E57" s="169"/>
      <c r="F57" s="169"/>
      <c r="G57" s="169"/>
      <c r="H57" s="169"/>
      <c r="I57" s="169"/>
      <c r="J57" s="170" t="s">
        <v>208</v>
      </c>
      <c r="K57" s="169"/>
      <c r="L57" s="14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42"/>
      <c r="S58" s="36"/>
      <c r="T58" s="36"/>
      <c r="U58" s="36"/>
      <c r="V58" s="36"/>
      <c r="W58" s="36"/>
      <c r="X58" s="36"/>
      <c r="Y58" s="36"/>
      <c r="Z58" s="36"/>
      <c r="AA58" s="36"/>
      <c r="AB58" s="36"/>
      <c r="AC58" s="36"/>
      <c r="AD58" s="36"/>
      <c r="AE58" s="36"/>
    </row>
    <row r="59" s="2" customFormat="1" ht="22.8" customHeight="1">
      <c r="A59" s="36"/>
      <c r="B59" s="37"/>
      <c r="C59" s="171" t="s">
        <v>70</v>
      </c>
      <c r="D59" s="38"/>
      <c r="E59" s="38"/>
      <c r="F59" s="38"/>
      <c r="G59" s="38"/>
      <c r="H59" s="38"/>
      <c r="I59" s="38"/>
      <c r="J59" s="100">
        <f>J86</f>
        <v>0</v>
      </c>
      <c r="K59" s="38"/>
      <c r="L59" s="142"/>
      <c r="S59" s="36"/>
      <c r="T59" s="36"/>
      <c r="U59" s="36"/>
      <c r="V59" s="36"/>
      <c r="W59" s="36"/>
      <c r="X59" s="36"/>
      <c r="Y59" s="36"/>
      <c r="Z59" s="36"/>
      <c r="AA59" s="36"/>
      <c r="AB59" s="36"/>
      <c r="AC59" s="36"/>
      <c r="AD59" s="36"/>
      <c r="AE59" s="36"/>
      <c r="AU59" s="15" t="s">
        <v>209</v>
      </c>
    </row>
    <row r="60" s="9" customFormat="1" ht="24.96" customHeight="1">
      <c r="A60" s="9"/>
      <c r="B60" s="172"/>
      <c r="C60" s="173"/>
      <c r="D60" s="174" t="s">
        <v>3321</v>
      </c>
      <c r="E60" s="175"/>
      <c r="F60" s="175"/>
      <c r="G60" s="175"/>
      <c r="H60" s="175"/>
      <c r="I60" s="175"/>
      <c r="J60" s="176">
        <f>J87</f>
        <v>0</v>
      </c>
      <c r="K60" s="173"/>
      <c r="L60" s="177"/>
      <c r="S60" s="9"/>
      <c r="T60" s="9"/>
      <c r="U60" s="9"/>
      <c r="V60" s="9"/>
      <c r="W60" s="9"/>
      <c r="X60" s="9"/>
      <c r="Y60" s="9"/>
      <c r="Z60" s="9"/>
      <c r="AA60" s="9"/>
      <c r="AB60" s="9"/>
      <c r="AC60" s="9"/>
      <c r="AD60" s="9"/>
      <c r="AE60" s="9"/>
    </row>
    <row r="61" s="10" customFormat="1" ht="19.92" customHeight="1">
      <c r="A61" s="10"/>
      <c r="B61" s="178"/>
      <c r="C61" s="123"/>
      <c r="D61" s="179" t="s">
        <v>3322</v>
      </c>
      <c r="E61" s="180"/>
      <c r="F61" s="180"/>
      <c r="G61" s="180"/>
      <c r="H61" s="180"/>
      <c r="I61" s="180"/>
      <c r="J61" s="181">
        <f>J88</f>
        <v>0</v>
      </c>
      <c r="K61" s="123"/>
      <c r="L61" s="182"/>
      <c r="S61" s="10"/>
      <c r="T61" s="10"/>
      <c r="U61" s="10"/>
      <c r="V61" s="10"/>
      <c r="W61" s="10"/>
      <c r="X61" s="10"/>
      <c r="Y61" s="10"/>
      <c r="Z61" s="10"/>
      <c r="AA61" s="10"/>
      <c r="AB61" s="10"/>
      <c r="AC61" s="10"/>
      <c r="AD61" s="10"/>
      <c r="AE61" s="10"/>
    </row>
    <row r="62" s="10" customFormat="1" ht="19.92" customHeight="1">
      <c r="A62" s="10"/>
      <c r="B62" s="178"/>
      <c r="C62" s="123"/>
      <c r="D62" s="179" t="s">
        <v>3323</v>
      </c>
      <c r="E62" s="180"/>
      <c r="F62" s="180"/>
      <c r="G62" s="180"/>
      <c r="H62" s="180"/>
      <c r="I62" s="180"/>
      <c r="J62" s="181">
        <f>J93</f>
        <v>0</v>
      </c>
      <c r="K62" s="123"/>
      <c r="L62" s="182"/>
      <c r="S62" s="10"/>
      <c r="T62" s="10"/>
      <c r="U62" s="10"/>
      <c r="V62" s="10"/>
      <c r="W62" s="10"/>
      <c r="X62" s="10"/>
      <c r="Y62" s="10"/>
      <c r="Z62" s="10"/>
      <c r="AA62" s="10"/>
      <c r="AB62" s="10"/>
      <c r="AC62" s="10"/>
      <c r="AD62" s="10"/>
      <c r="AE62" s="10"/>
    </row>
    <row r="63" s="10" customFormat="1" ht="19.92" customHeight="1">
      <c r="A63" s="10"/>
      <c r="B63" s="178"/>
      <c r="C63" s="123"/>
      <c r="D63" s="179" t="s">
        <v>3324</v>
      </c>
      <c r="E63" s="180"/>
      <c r="F63" s="180"/>
      <c r="G63" s="180"/>
      <c r="H63" s="180"/>
      <c r="I63" s="180"/>
      <c r="J63" s="181">
        <f>J100</f>
        <v>0</v>
      </c>
      <c r="K63" s="123"/>
      <c r="L63" s="182"/>
      <c r="S63" s="10"/>
      <c r="T63" s="10"/>
      <c r="U63" s="10"/>
      <c r="V63" s="10"/>
      <c r="W63" s="10"/>
      <c r="X63" s="10"/>
      <c r="Y63" s="10"/>
      <c r="Z63" s="10"/>
      <c r="AA63" s="10"/>
      <c r="AB63" s="10"/>
      <c r="AC63" s="10"/>
      <c r="AD63" s="10"/>
      <c r="AE63" s="10"/>
    </row>
    <row r="64" s="10" customFormat="1" ht="19.92" customHeight="1">
      <c r="A64" s="10"/>
      <c r="B64" s="178"/>
      <c r="C64" s="123"/>
      <c r="D64" s="179" t="s">
        <v>3325</v>
      </c>
      <c r="E64" s="180"/>
      <c r="F64" s="180"/>
      <c r="G64" s="180"/>
      <c r="H64" s="180"/>
      <c r="I64" s="180"/>
      <c r="J64" s="181">
        <f>J103</f>
        <v>0</v>
      </c>
      <c r="K64" s="123"/>
      <c r="L64" s="182"/>
      <c r="S64" s="10"/>
      <c r="T64" s="10"/>
      <c r="U64" s="10"/>
      <c r="V64" s="10"/>
      <c r="W64" s="10"/>
      <c r="X64" s="10"/>
      <c r="Y64" s="10"/>
      <c r="Z64" s="10"/>
      <c r="AA64" s="10"/>
      <c r="AB64" s="10"/>
      <c r="AC64" s="10"/>
      <c r="AD64" s="10"/>
      <c r="AE64" s="10"/>
    </row>
    <row r="65" s="10" customFormat="1" ht="19.92" customHeight="1">
      <c r="A65" s="10"/>
      <c r="B65" s="178"/>
      <c r="C65" s="123"/>
      <c r="D65" s="179" t="s">
        <v>3326</v>
      </c>
      <c r="E65" s="180"/>
      <c r="F65" s="180"/>
      <c r="G65" s="180"/>
      <c r="H65" s="180"/>
      <c r="I65" s="180"/>
      <c r="J65" s="181">
        <f>J106</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3327</v>
      </c>
      <c r="E66" s="180"/>
      <c r="F66" s="180"/>
      <c r="G66" s="180"/>
      <c r="H66" s="180"/>
      <c r="I66" s="180"/>
      <c r="J66" s="181">
        <f>J108</f>
        <v>0</v>
      </c>
      <c r="K66" s="123"/>
      <c r="L66" s="182"/>
      <c r="S66" s="10"/>
      <c r="T66" s="10"/>
      <c r="U66" s="10"/>
      <c r="V66" s="10"/>
      <c r="W66" s="10"/>
      <c r="X66" s="10"/>
      <c r="Y66" s="10"/>
      <c r="Z66" s="10"/>
      <c r="AA66" s="10"/>
      <c r="AB66" s="10"/>
      <c r="AC66" s="10"/>
      <c r="AD66" s="10"/>
      <c r="AE66" s="10"/>
    </row>
    <row r="67" s="2" customFormat="1" ht="21.84" customHeight="1">
      <c r="A67" s="36"/>
      <c r="B67" s="37"/>
      <c r="C67" s="38"/>
      <c r="D67" s="38"/>
      <c r="E67" s="38"/>
      <c r="F67" s="38"/>
      <c r="G67" s="38"/>
      <c r="H67" s="38"/>
      <c r="I67" s="38"/>
      <c r="J67" s="38"/>
      <c r="K67" s="38"/>
      <c r="L67" s="142"/>
      <c r="S67" s="36"/>
      <c r="T67" s="36"/>
      <c r="U67" s="36"/>
      <c r="V67" s="36"/>
      <c r="W67" s="36"/>
      <c r="X67" s="36"/>
      <c r="Y67" s="36"/>
      <c r="Z67" s="36"/>
      <c r="AA67" s="36"/>
      <c r="AB67" s="36"/>
      <c r="AC67" s="36"/>
      <c r="AD67" s="36"/>
      <c r="AE67" s="36"/>
    </row>
    <row r="68" s="2" customFormat="1" ht="6.96" customHeight="1">
      <c r="A68" s="36"/>
      <c r="B68" s="57"/>
      <c r="C68" s="58"/>
      <c r="D68" s="58"/>
      <c r="E68" s="58"/>
      <c r="F68" s="58"/>
      <c r="G68" s="58"/>
      <c r="H68" s="58"/>
      <c r="I68" s="58"/>
      <c r="J68" s="58"/>
      <c r="K68" s="58"/>
      <c r="L68" s="142"/>
      <c r="S68" s="36"/>
      <c r="T68" s="36"/>
      <c r="U68" s="36"/>
      <c r="V68" s="36"/>
      <c r="W68" s="36"/>
      <c r="X68" s="36"/>
      <c r="Y68" s="36"/>
      <c r="Z68" s="36"/>
      <c r="AA68" s="36"/>
      <c r="AB68" s="36"/>
      <c r="AC68" s="36"/>
      <c r="AD68" s="36"/>
      <c r="AE68" s="36"/>
    </row>
    <row r="72" s="2" customFormat="1" ht="6.96" customHeight="1">
      <c r="A72" s="36"/>
      <c r="B72" s="59"/>
      <c r="C72" s="60"/>
      <c r="D72" s="60"/>
      <c r="E72" s="60"/>
      <c r="F72" s="60"/>
      <c r="G72" s="60"/>
      <c r="H72" s="60"/>
      <c r="I72" s="60"/>
      <c r="J72" s="60"/>
      <c r="K72" s="60"/>
      <c r="L72" s="142"/>
      <c r="S72" s="36"/>
      <c r="T72" s="36"/>
      <c r="U72" s="36"/>
      <c r="V72" s="36"/>
      <c r="W72" s="36"/>
      <c r="X72" s="36"/>
      <c r="Y72" s="36"/>
      <c r="Z72" s="36"/>
      <c r="AA72" s="36"/>
      <c r="AB72" s="36"/>
      <c r="AC72" s="36"/>
      <c r="AD72" s="36"/>
      <c r="AE72" s="36"/>
    </row>
    <row r="73" s="2" customFormat="1" ht="24.96" customHeight="1">
      <c r="A73" s="36"/>
      <c r="B73" s="37"/>
      <c r="C73" s="21" t="s">
        <v>217</v>
      </c>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2" customHeight="1">
      <c r="A75" s="36"/>
      <c r="B75" s="37"/>
      <c r="C75" s="30" t="s">
        <v>16</v>
      </c>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6.5" customHeight="1">
      <c r="A76" s="36"/>
      <c r="B76" s="37"/>
      <c r="C76" s="38"/>
      <c r="D76" s="38"/>
      <c r="E76" s="167" t="str">
        <f>E7</f>
        <v>Školní sklad FLD, trafostanice</v>
      </c>
      <c r="F76" s="30"/>
      <c r="G76" s="30"/>
      <c r="H76" s="30"/>
      <c r="I76" s="38"/>
      <c r="J76" s="38"/>
      <c r="K76" s="38"/>
      <c r="L76" s="142"/>
      <c r="S76" s="36"/>
      <c r="T76" s="36"/>
      <c r="U76" s="36"/>
      <c r="V76" s="36"/>
      <c r="W76" s="36"/>
      <c r="X76" s="36"/>
      <c r="Y76" s="36"/>
      <c r="Z76" s="36"/>
      <c r="AA76" s="36"/>
      <c r="AB76" s="36"/>
      <c r="AC76" s="36"/>
      <c r="AD76" s="36"/>
      <c r="AE76" s="36"/>
    </row>
    <row r="77" s="2" customFormat="1" ht="12" customHeight="1">
      <c r="A77" s="36"/>
      <c r="B77" s="37"/>
      <c r="C77" s="30" t="s">
        <v>201</v>
      </c>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6.5" customHeight="1">
      <c r="A78" s="36"/>
      <c r="B78" s="37"/>
      <c r="C78" s="38"/>
      <c r="D78" s="38"/>
      <c r="E78" s="67" t="str">
        <f>E9</f>
        <v xml:space="preserve">2020-076-13 - VRN - vedlejší rozpočtové náklady </v>
      </c>
      <c r="F78" s="38"/>
      <c r="G78" s="38"/>
      <c r="H78" s="38"/>
      <c r="I78" s="38"/>
      <c r="J78" s="38"/>
      <c r="K78" s="38"/>
      <c r="L78" s="142"/>
      <c r="S78" s="36"/>
      <c r="T78" s="36"/>
      <c r="U78" s="36"/>
      <c r="V78" s="36"/>
      <c r="W78" s="36"/>
      <c r="X78" s="36"/>
      <c r="Y78" s="36"/>
      <c r="Z78" s="36"/>
      <c r="AA78" s="36"/>
      <c r="AB78" s="36"/>
      <c r="AC78" s="36"/>
      <c r="AD78" s="36"/>
      <c r="AE78" s="36"/>
    </row>
    <row r="79" s="2" customFormat="1" ht="6.96" customHeight="1">
      <c r="A79" s="36"/>
      <c r="B79" s="37"/>
      <c r="C79" s="38"/>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21</v>
      </c>
      <c r="D80" s="38"/>
      <c r="E80" s="38"/>
      <c r="F80" s="25" t="str">
        <f>F12</f>
        <v>Kamýcká 1176, Praha 6</v>
      </c>
      <c r="G80" s="38"/>
      <c r="H80" s="38"/>
      <c r="I80" s="30" t="s">
        <v>23</v>
      </c>
      <c r="J80" s="70" t="str">
        <f>IF(J12="","",J12)</f>
        <v>16. 10. 2020</v>
      </c>
      <c r="K80" s="38"/>
      <c r="L80" s="142"/>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40.05" customHeight="1">
      <c r="A82" s="36"/>
      <c r="B82" s="37"/>
      <c r="C82" s="30" t="s">
        <v>25</v>
      </c>
      <c r="D82" s="38"/>
      <c r="E82" s="38"/>
      <c r="F82" s="25" t="str">
        <f>E15</f>
        <v>ČZU v Praze, Kamýcká 1176, Praha 6</v>
      </c>
      <c r="G82" s="38"/>
      <c r="H82" s="38"/>
      <c r="I82" s="30" t="s">
        <v>31</v>
      </c>
      <c r="J82" s="34" t="str">
        <f>E21</f>
        <v>Ing. Vladimír Čapka, Gerstnerova 5/658, Praha 7</v>
      </c>
      <c r="K82" s="38"/>
      <c r="L82" s="142"/>
      <c r="S82" s="36"/>
      <c r="T82" s="36"/>
      <c r="U82" s="36"/>
      <c r="V82" s="36"/>
      <c r="W82" s="36"/>
      <c r="X82" s="36"/>
      <c r="Y82" s="36"/>
      <c r="Z82" s="36"/>
      <c r="AA82" s="36"/>
      <c r="AB82" s="36"/>
      <c r="AC82" s="36"/>
      <c r="AD82" s="36"/>
      <c r="AE82" s="36"/>
    </row>
    <row r="83" s="2" customFormat="1" ht="25.65" customHeight="1">
      <c r="A83" s="36"/>
      <c r="B83" s="37"/>
      <c r="C83" s="30" t="s">
        <v>29</v>
      </c>
      <c r="D83" s="38"/>
      <c r="E83" s="38"/>
      <c r="F83" s="25" t="str">
        <f>IF(E18="","",E18)</f>
        <v>Vyplň údaj</v>
      </c>
      <c r="G83" s="38"/>
      <c r="H83" s="38"/>
      <c r="I83" s="30" t="s">
        <v>34</v>
      </c>
      <c r="J83" s="34" t="str">
        <f>E24</f>
        <v>Ing. Dana Mlejnková</v>
      </c>
      <c r="K83" s="38"/>
      <c r="L83" s="142"/>
      <c r="S83" s="36"/>
      <c r="T83" s="36"/>
      <c r="U83" s="36"/>
      <c r="V83" s="36"/>
      <c r="W83" s="36"/>
      <c r="X83" s="36"/>
      <c r="Y83" s="36"/>
      <c r="Z83" s="36"/>
      <c r="AA83" s="36"/>
      <c r="AB83" s="36"/>
      <c r="AC83" s="36"/>
      <c r="AD83" s="36"/>
      <c r="AE83" s="36"/>
    </row>
    <row r="84" s="2" customFormat="1" ht="10.32"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11" customFormat="1" ht="29.28" customHeight="1">
      <c r="A85" s="183"/>
      <c r="B85" s="184"/>
      <c r="C85" s="185" t="s">
        <v>218</v>
      </c>
      <c r="D85" s="186" t="s">
        <v>57</v>
      </c>
      <c r="E85" s="186" t="s">
        <v>53</v>
      </c>
      <c r="F85" s="186" t="s">
        <v>54</v>
      </c>
      <c r="G85" s="186" t="s">
        <v>219</v>
      </c>
      <c r="H85" s="186" t="s">
        <v>220</v>
      </c>
      <c r="I85" s="186" t="s">
        <v>221</v>
      </c>
      <c r="J85" s="186" t="s">
        <v>208</v>
      </c>
      <c r="K85" s="187" t="s">
        <v>222</v>
      </c>
      <c r="L85" s="188"/>
      <c r="M85" s="90" t="s">
        <v>19</v>
      </c>
      <c r="N85" s="91" t="s">
        <v>42</v>
      </c>
      <c r="O85" s="91" t="s">
        <v>223</v>
      </c>
      <c r="P85" s="91" t="s">
        <v>224</v>
      </c>
      <c r="Q85" s="91" t="s">
        <v>225</v>
      </c>
      <c r="R85" s="91" t="s">
        <v>226</v>
      </c>
      <c r="S85" s="91" t="s">
        <v>227</v>
      </c>
      <c r="T85" s="92" t="s">
        <v>228</v>
      </c>
      <c r="U85" s="183"/>
      <c r="V85" s="183"/>
      <c r="W85" s="183"/>
      <c r="X85" s="183"/>
      <c r="Y85" s="183"/>
      <c r="Z85" s="183"/>
      <c r="AA85" s="183"/>
      <c r="AB85" s="183"/>
      <c r="AC85" s="183"/>
      <c r="AD85" s="183"/>
      <c r="AE85" s="183"/>
    </row>
    <row r="86" s="2" customFormat="1" ht="22.8" customHeight="1">
      <c r="A86" s="36"/>
      <c r="B86" s="37"/>
      <c r="C86" s="97" t="s">
        <v>229</v>
      </c>
      <c r="D86" s="38"/>
      <c r="E86" s="38"/>
      <c r="F86" s="38"/>
      <c r="G86" s="38"/>
      <c r="H86" s="38"/>
      <c r="I86" s="38"/>
      <c r="J86" s="189">
        <f>BK86</f>
        <v>0</v>
      </c>
      <c r="K86" s="38"/>
      <c r="L86" s="42"/>
      <c r="M86" s="93"/>
      <c r="N86" s="190"/>
      <c r="O86" s="94"/>
      <c r="P86" s="191">
        <f>P87</f>
        <v>0</v>
      </c>
      <c r="Q86" s="94"/>
      <c r="R86" s="191">
        <f>R87</f>
        <v>0</v>
      </c>
      <c r="S86" s="94"/>
      <c r="T86" s="192">
        <f>T87</f>
        <v>0</v>
      </c>
      <c r="U86" s="36"/>
      <c r="V86" s="36"/>
      <c r="W86" s="36"/>
      <c r="X86" s="36"/>
      <c r="Y86" s="36"/>
      <c r="Z86" s="36"/>
      <c r="AA86" s="36"/>
      <c r="AB86" s="36"/>
      <c r="AC86" s="36"/>
      <c r="AD86" s="36"/>
      <c r="AE86" s="36"/>
      <c r="AT86" s="15" t="s">
        <v>71</v>
      </c>
      <c r="AU86" s="15" t="s">
        <v>209</v>
      </c>
      <c r="BK86" s="193">
        <f>BK87</f>
        <v>0</v>
      </c>
    </row>
    <row r="87" s="12" customFormat="1" ht="25.92" customHeight="1">
      <c r="A87" s="12"/>
      <c r="B87" s="194"/>
      <c r="C87" s="195"/>
      <c r="D87" s="196" t="s">
        <v>71</v>
      </c>
      <c r="E87" s="197" t="s">
        <v>3328</v>
      </c>
      <c r="F87" s="197" t="s">
        <v>3329</v>
      </c>
      <c r="G87" s="195"/>
      <c r="H87" s="195"/>
      <c r="I87" s="198"/>
      <c r="J87" s="199">
        <f>BK87</f>
        <v>0</v>
      </c>
      <c r="K87" s="195"/>
      <c r="L87" s="200"/>
      <c r="M87" s="201"/>
      <c r="N87" s="202"/>
      <c r="O87" s="202"/>
      <c r="P87" s="203">
        <f>P88+P93+P100+P103+P106+P108</f>
        <v>0</v>
      </c>
      <c r="Q87" s="202"/>
      <c r="R87" s="203">
        <f>R88+R93+R100+R103+R106+R108</f>
        <v>0</v>
      </c>
      <c r="S87" s="202"/>
      <c r="T87" s="204">
        <f>T88+T93+T100+T103+T106+T108</f>
        <v>0</v>
      </c>
      <c r="U87" s="12"/>
      <c r="V87" s="12"/>
      <c r="W87" s="12"/>
      <c r="X87" s="12"/>
      <c r="Y87" s="12"/>
      <c r="Z87" s="12"/>
      <c r="AA87" s="12"/>
      <c r="AB87" s="12"/>
      <c r="AC87" s="12"/>
      <c r="AD87" s="12"/>
      <c r="AE87" s="12"/>
      <c r="AR87" s="205" t="s">
        <v>252</v>
      </c>
      <c r="AT87" s="206" t="s">
        <v>71</v>
      </c>
      <c r="AU87" s="206" t="s">
        <v>72</v>
      </c>
      <c r="AY87" s="205" t="s">
        <v>232</v>
      </c>
      <c r="BK87" s="207">
        <f>BK88+BK93+BK100+BK103+BK106+BK108</f>
        <v>0</v>
      </c>
    </row>
    <row r="88" s="12" customFormat="1" ht="22.8" customHeight="1">
      <c r="A88" s="12"/>
      <c r="B88" s="194"/>
      <c r="C88" s="195"/>
      <c r="D88" s="196" t="s">
        <v>71</v>
      </c>
      <c r="E88" s="208" t="s">
        <v>3330</v>
      </c>
      <c r="F88" s="208" t="s">
        <v>3331</v>
      </c>
      <c r="G88" s="195"/>
      <c r="H88" s="195"/>
      <c r="I88" s="198"/>
      <c r="J88" s="209">
        <f>BK88</f>
        <v>0</v>
      </c>
      <c r="K88" s="195"/>
      <c r="L88" s="200"/>
      <c r="M88" s="201"/>
      <c r="N88" s="202"/>
      <c r="O88" s="202"/>
      <c r="P88" s="203">
        <f>SUM(P89:P92)</f>
        <v>0</v>
      </c>
      <c r="Q88" s="202"/>
      <c r="R88" s="203">
        <f>SUM(R89:R92)</f>
        <v>0</v>
      </c>
      <c r="S88" s="202"/>
      <c r="T88" s="204">
        <f>SUM(T89:T92)</f>
        <v>0</v>
      </c>
      <c r="U88" s="12"/>
      <c r="V88" s="12"/>
      <c r="W88" s="12"/>
      <c r="X88" s="12"/>
      <c r="Y88" s="12"/>
      <c r="Z88" s="12"/>
      <c r="AA88" s="12"/>
      <c r="AB88" s="12"/>
      <c r="AC88" s="12"/>
      <c r="AD88" s="12"/>
      <c r="AE88" s="12"/>
      <c r="AR88" s="205" t="s">
        <v>252</v>
      </c>
      <c r="AT88" s="206" t="s">
        <v>71</v>
      </c>
      <c r="AU88" s="206" t="s">
        <v>79</v>
      </c>
      <c r="AY88" s="205" t="s">
        <v>232</v>
      </c>
      <c r="BK88" s="207">
        <f>SUM(BK89:BK92)</f>
        <v>0</v>
      </c>
    </row>
    <row r="89" s="2" customFormat="1" ht="14.4" customHeight="1">
      <c r="A89" s="36"/>
      <c r="B89" s="37"/>
      <c r="C89" s="210" t="s">
        <v>79</v>
      </c>
      <c r="D89" s="210" t="s">
        <v>234</v>
      </c>
      <c r="E89" s="211" t="s">
        <v>3332</v>
      </c>
      <c r="F89" s="212" t="s">
        <v>3333</v>
      </c>
      <c r="G89" s="213" t="s">
        <v>638</v>
      </c>
      <c r="H89" s="214">
        <v>1</v>
      </c>
      <c r="I89" s="215"/>
      <c r="J89" s="216">
        <f>ROUND(I89*H89,2)</f>
        <v>0</v>
      </c>
      <c r="K89" s="212" t="s">
        <v>238</v>
      </c>
      <c r="L89" s="42"/>
      <c r="M89" s="217" t="s">
        <v>19</v>
      </c>
      <c r="N89" s="218" t="s">
        <v>43</v>
      </c>
      <c r="O89" s="82"/>
      <c r="P89" s="219">
        <f>O89*H89</f>
        <v>0</v>
      </c>
      <c r="Q89" s="219">
        <v>0</v>
      </c>
      <c r="R89" s="219">
        <f>Q89*H89</f>
        <v>0</v>
      </c>
      <c r="S89" s="219">
        <v>0</v>
      </c>
      <c r="T89" s="220">
        <f>S89*H89</f>
        <v>0</v>
      </c>
      <c r="U89" s="36"/>
      <c r="V89" s="36"/>
      <c r="W89" s="36"/>
      <c r="X89" s="36"/>
      <c r="Y89" s="36"/>
      <c r="Z89" s="36"/>
      <c r="AA89" s="36"/>
      <c r="AB89" s="36"/>
      <c r="AC89" s="36"/>
      <c r="AD89" s="36"/>
      <c r="AE89" s="36"/>
      <c r="AR89" s="221" t="s">
        <v>3334</v>
      </c>
      <c r="AT89" s="221" t="s">
        <v>234</v>
      </c>
      <c r="AU89" s="221" t="s">
        <v>81</v>
      </c>
      <c r="AY89" s="15" t="s">
        <v>232</v>
      </c>
      <c r="BE89" s="222">
        <f>IF(N89="základní",J89,0)</f>
        <v>0</v>
      </c>
      <c r="BF89" s="222">
        <f>IF(N89="snížená",J89,0)</f>
        <v>0</v>
      </c>
      <c r="BG89" s="222">
        <f>IF(N89="zákl. přenesená",J89,0)</f>
        <v>0</v>
      </c>
      <c r="BH89" s="222">
        <f>IF(N89="sníž. přenesená",J89,0)</f>
        <v>0</v>
      </c>
      <c r="BI89" s="222">
        <f>IF(N89="nulová",J89,0)</f>
        <v>0</v>
      </c>
      <c r="BJ89" s="15" t="s">
        <v>79</v>
      </c>
      <c r="BK89" s="222">
        <f>ROUND(I89*H89,2)</f>
        <v>0</v>
      </c>
      <c r="BL89" s="15" t="s">
        <v>3334</v>
      </c>
      <c r="BM89" s="221" t="s">
        <v>3335</v>
      </c>
    </row>
    <row r="90" s="2" customFormat="1" ht="14.4" customHeight="1">
      <c r="A90" s="36"/>
      <c r="B90" s="37"/>
      <c r="C90" s="210" t="s">
        <v>81</v>
      </c>
      <c r="D90" s="210" t="s">
        <v>234</v>
      </c>
      <c r="E90" s="211" t="s">
        <v>3336</v>
      </c>
      <c r="F90" s="212" t="s">
        <v>3337</v>
      </c>
      <c r="G90" s="213" t="s">
        <v>638</v>
      </c>
      <c r="H90" s="214">
        <v>1</v>
      </c>
      <c r="I90" s="215"/>
      <c r="J90" s="216">
        <f>ROUND(I90*H90,2)</f>
        <v>0</v>
      </c>
      <c r="K90" s="212" t="s">
        <v>238</v>
      </c>
      <c r="L90" s="42"/>
      <c r="M90" s="217" t="s">
        <v>19</v>
      </c>
      <c r="N90" s="218" t="s">
        <v>43</v>
      </c>
      <c r="O90" s="82"/>
      <c r="P90" s="219">
        <f>O90*H90</f>
        <v>0</v>
      </c>
      <c r="Q90" s="219">
        <v>0</v>
      </c>
      <c r="R90" s="219">
        <f>Q90*H90</f>
        <v>0</v>
      </c>
      <c r="S90" s="219">
        <v>0</v>
      </c>
      <c r="T90" s="220">
        <f>S90*H90</f>
        <v>0</v>
      </c>
      <c r="U90" s="36"/>
      <c r="V90" s="36"/>
      <c r="W90" s="36"/>
      <c r="X90" s="36"/>
      <c r="Y90" s="36"/>
      <c r="Z90" s="36"/>
      <c r="AA90" s="36"/>
      <c r="AB90" s="36"/>
      <c r="AC90" s="36"/>
      <c r="AD90" s="36"/>
      <c r="AE90" s="36"/>
      <c r="AR90" s="221" t="s">
        <v>3334</v>
      </c>
      <c r="AT90" s="221" t="s">
        <v>234</v>
      </c>
      <c r="AU90" s="221" t="s">
        <v>81</v>
      </c>
      <c r="AY90" s="15" t="s">
        <v>232</v>
      </c>
      <c r="BE90" s="222">
        <f>IF(N90="základní",J90,0)</f>
        <v>0</v>
      </c>
      <c r="BF90" s="222">
        <f>IF(N90="snížená",J90,0)</f>
        <v>0</v>
      </c>
      <c r="BG90" s="222">
        <f>IF(N90="zákl. přenesená",J90,0)</f>
        <v>0</v>
      </c>
      <c r="BH90" s="222">
        <f>IF(N90="sníž. přenesená",J90,0)</f>
        <v>0</v>
      </c>
      <c r="BI90" s="222">
        <f>IF(N90="nulová",J90,0)</f>
        <v>0</v>
      </c>
      <c r="BJ90" s="15" t="s">
        <v>79</v>
      </c>
      <c r="BK90" s="222">
        <f>ROUND(I90*H90,2)</f>
        <v>0</v>
      </c>
      <c r="BL90" s="15" t="s">
        <v>3334</v>
      </c>
      <c r="BM90" s="221" t="s">
        <v>3338</v>
      </c>
    </row>
    <row r="91" s="2" customFormat="1" ht="14.4" customHeight="1">
      <c r="A91" s="36"/>
      <c r="B91" s="37"/>
      <c r="C91" s="210" t="s">
        <v>245</v>
      </c>
      <c r="D91" s="210" t="s">
        <v>234</v>
      </c>
      <c r="E91" s="211" t="s">
        <v>3339</v>
      </c>
      <c r="F91" s="212" t="s">
        <v>3340</v>
      </c>
      <c r="G91" s="213" t="s">
        <v>2001</v>
      </c>
      <c r="H91" s="214">
        <v>1</v>
      </c>
      <c r="I91" s="215"/>
      <c r="J91" s="216">
        <f>ROUND(I91*H91,2)</f>
        <v>0</v>
      </c>
      <c r="K91" s="212" t="s">
        <v>238</v>
      </c>
      <c r="L91" s="42"/>
      <c r="M91" s="217" t="s">
        <v>19</v>
      </c>
      <c r="N91" s="218" t="s">
        <v>43</v>
      </c>
      <c r="O91" s="82"/>
      <c r="P91" s="219">
        <f>O91*H91</f>
        <v>0</v>
      </c>
      <c r="Q91" s="219">
        <v>0</v>
      </c>
      <c r="R91" s="219">
        <f>Q91*H91</f>
        <v>0</v>
      </c>
      <c r="S91" s="219">
        <v>0</v>
      </c>
      <c r="T91" s="220">
        <f>S91*H91</f>
        <v>0</v>
      </c>
      <c r="U91" s="36"/>
      <c r="V91" s="36"/>
      <c r="W91" s="36"/>
      <c r="X91" s="36"/>
      <c r="Y91" s="36"/>
      <c r="Z91" s="36"/>
      <c r="AA91" s="36"/>
      <c r="AB91" s="36"/>
      <c r="AC91" s="36"/>
      <c r="AD91" s="36"/>
      <c r="AE91" s="36"/>
      <c r="AR91" s="221" t="s">
        <v>3334</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3334</v>
      </c>
      <c r="BM91" s="221" t="s">
        <v>3341</v>
      </c>
    </row>
    <row r="92" s="2" customFormat="1" ht="14.4" customHeight="1">
      <c r="A92" s="36"/>
      <c r="B92" s="37"/>
      <c r="C92" s="210" t="s">
        <v>239</v>
      </c>
      <c r="D92" s="210" t="s">
        <v>234</v>
      </c>
      <c r="E92" s="211" t="s">
        <v>3342</v>
      </c>
      <c r="F92" s="212" t="s">
        <v>3343</v>
      </c>
      <c r="G92" s="213" t="s">
        <v>638</v>
      </c>
      <c r="H92" s="214">
        <v>1</v>
      </c>
      <c r="I92" s="215"/>
      <c r="J92" s="216">
        <f>ROUND(I92*H92,2)</f>
        <v>0</v>
      </c>
      <c r="K92" s="212" t="s">
        <v>238</v>
      </c>
      <c r="L92" s="42"/>
      <c r="M92" s="217" t="s">
        <v>19</v>
      </c>
      <c r="N92" s="218" t="s">
        <v>43</v>
      </c>
      <c r="O92" s="82"/>
      <c r="P92" s="219">
        <f>O92*H92</f>
        <v>0</v>
      </c>
      <c r="Q92" s="219">
        <v>0</v>
      </c>
      <c r="R92" s="219">
        <f>Q92*H92</f>
        <v>0</v>
      </c>
      <c r="S92" s="219">
        <v>0</v>
      </c>
      <c r="T92" s="220">
        <f>S92*H92</f>
        <v>0</v>
      </c>
      <c r="U92" s="36"/>
      <c r="V92" s="36"/>
      <c r="W92" s="36"/>
      <c r="X92" s="36"/>
      <c r="Y92" s="36"/>
      <c r="Z92" s="36"/>
      <c r="AA92" s="36"/>
      <c r="AB92" s="36"/>
      <c r="AC92" s="36"/>
      <c r="AD92" s="36"/>
      <c r="AE92" s="36"/>
      <c r="AR92" s="221" t="s">
        <v>3334</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3334</v>
      </c>
      <c r="BM92" s="221" t="s">
        <v>3344</v>
      </c>
    </row>
    <row r="93" s="12" customFormat="1" ht="22.8" customHeight="1">
      <c r="A93" s="12"/>
      <c r="B93" s="194"/>
      <c r="C93" s="195"/>
      <c r="D93" s="196" t="s">
        <v>71</v>
      </c>
      <c r="E93" s="208" t="s">
        <v>3345</v>
      </c>
      <c r="F93" s="208" t="s">
        <v>3346</v>
      </c>
      <c r="G93" s="195"/>
      <c r="H93" s="195"/>
      <c r="I93" s="198"/>
      <c r="J93" s="209">
        <f>BK93</f>
        <v>0</v>
      </c>
      <c r="K93" s="195"/>
      <c r="L93" s="200"/>
      <c r="M93" s="201"/>
      <c r="N93" s="202"/>
      <c r="O93" s="202"/>
      <c r="P93" s="203">
        <f>SUM(P94:P99)</f>
        <v>0</v>
      </c>
      <c r="Q93" s="202"/>
      <c r="R93" s="203">
        <f>SUM(R94:R99)</f>
        <v>0</v>
      </c>
      <c r="S93" s="202"/>
      <c r="T93" s="204">
        <f>SUM(T94:T99)</f>
        <v>0</v>
      </c>
      <c r="U93" s="12"/>
      <c r="V93" s="12"/>
      <c r="W93" s="12"/>
      <c r="X93" s="12"/>
      <c r="Y93" s="12"/>
      <c r="Z93" s="12"/>
      <c r="AA93" s="12"/>
      <c r="AB93" s="12"/>
      <c r="AC93" s="12"/>
      <c r="AD93" s="12"/>
      <c r="AE93" s="12"/>
      <c r="AR93" s="205" t="s">
        <v>252</v>
      </c>
      <c r="AT93" s="206" t="s">
        <v>71</v>
      </c>
      <c r="AU93" s="206" t="s">
        <v>79</v>
      </c>
      <c r="AY93" s="205" t="s">
        <v>232</v>
      </c>
      <c r="BK93" s="207">
        <f>SUM(BK94:BK99)</f>
        <v>0</v>
      </c>
    </row>
    <row r="94" s="2" customFormat="1" ht="14.4" customHeight="1">
      <c r="A94" s="36"/>
      <c r="B94" s="37"/>
      <c r="C94" s="210" t="s">
        <v>252</v>
      </c>
      <c r="D94" s="210" t="s">
        <v>234</v>
      </c>
      <c r="E94" s="211" t="s">
        <v>3347</v>
      </c>
      <c r="F94" s="212" t="s">
        <v>3348</v>
      </c>
      <c r="G94" s="213" t="s">
        <v>638</v>
      </c>
      <c r="H94" s="214">
        <v>1</v>
      </c>
      <c r="I94" s="215"/>
      <c r="J94" s="216">
        <f>ROUND(I94*H94,2)</f>
        <v>0</v>
      </c>
      <c r="K94" s="212" t="s">
        <v>238</v>
      </c>
      <c r="L94" s="42"/>
      <c r="M94" s="217" t="s">
        <v>19</v>
      </c>
      <c r="N94" s="218" t="s">
        <v>43</v>
      </c>
      <c r="O94" s="82"/>
      <c r="P94" s="219">
        <f>O94*H94</f>
        <v>0</v>
      </c>
      <c r="Q94" s="219">
        <v>0</v>
      </c>
      <c r="R94" s="219">
        <f>Q94*H94</f>
        <v>0</v>
      </c>
      <c r="S94" s="219">
        <v>0</v>
      </c>
      <c r="T94" s="220">
        <f>S94*H94</f>
        <v>0</v>
      </c>
      <c r="U94" s="36"/>
      <c r="V94" s="36"/>
      <c r="W94" s="36"/>
      <c r="X94" s="36"/>
      <c r="Y94" s="36"/>
      <c r="Z94" s="36"/>
      <c r="AA94" s="36"/>
      <c r="AB94" s="36"/>
      <c r="AC94" s="36"/>
      <c r="AD94" s="36"/>
      <c r="AE94" s="36"/>
      <c r="AR94" s="221" t="s">
        <v>3334</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3334</v>
      </c>
      <c r="BM94" s="221" t="s">
        <v>3349</v>
      </c>
    </row>
    <row r="95" s="2" customFormat="1" ht="14.4" customHeight="1">
      <c r="A95" s="36"/>
      <c r="B95" s="37"/>
      <c r="C95" s="210" t="s">
        <v>256</v>
      </c>
      <c r="D95" s="210" t="s">
        <v>234</v>
      </c>
      <c r="E95" s="211" t="s">
        <v>3350</v>
      </c>
      <c r="F95" s="212" t="s">
        <v>3351</v>
      </c>
      <c r="G95" s="213" t="s">
        <v>628</v>
      </c>
      <c r="H95" s="238"/>
      <c r="I95" s="215"/>
      <c r="J95" s="216">
        <f>ROUND(I95*H95,2)</f>
        <v>0</v>
      </c>
      <c r="K95" s="212" t="s">
        <v>238</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3334</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3334</v>
      </c>
      <c r="BM95" s="221" t="s">
        <v>3352</v>
      </c>
    </row>
    <row r="96" s="2" customFormat="1" ht="14.4" customHeight="1">
      <c r="A96" s="36"/>
      <c r="B96" s="37"/>
      <c r="C96" s="210" t="s">
        <v>260</v>
      </c>
      <c r="D96" s="210" t="s">
        <v>234</v>
      </c>
      <c r="E96" s="211" t="s">
        <v>3353</v>
      </c>
      <c r="F96" s="212" t="s">
        <v>3354</v>
      </c>
      <c r="G96" s="213" t="s">
        <v>628</v>
      </c>
      <c r="H96" s="238"/>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3334</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3334</v>
      </c>
      <c r="BM96" s="221" t="s">
        <v>3355</v>
      </c>
    </row>
    <row r="97" s="2" customFormat="1" ht="14.4" customHeight="1">
      <c r="A97" s="36"/>
      <c r="B97" s="37"/>
      <c r="C97" s="210" t="s">
        <v>264</v>
      </c>
      <c r="D97" s="210" t="s">
        <v>234</v>
      </c>
      <c r="E97" s="211" t="s">
        <v>3356</v>
      </c>
      <c r="F97" s="212" t="s">
        <v>3357</v>
      </c>
      <c r="G97" s="213" t="s">
        <v>638</v>
      </c>
      <c r="H97" s="214">
        <v>1</v>
      </c>
      <c r="I97" s="215"/>
      <c r="J97" s="216">
        <f>ROUND(I97*H97,2)</f>
        <v>0</v>
      </c>
      <c r="K97" s="212" t="s">
        <v>238</v>
      </c>
      <c r="L97" s="42"/>
      <c r="M97" s="217" t="s">
        <v>19</v>
      </c>
      <c r="N97" s="218" t="s">
        <v>43</v>
      </c>
      <c r="O97" s="82"/>
      <c r="P97" s="219">
        <f>O97*H97</f>
        <v>0</v>
      </c>
      <c r="Q97" s="219">
        <v>0</v>
      </c>
      <c r="R97" s="219">
        <f>Q97*H97</f>
        <v>0</v>
      </c>
      <c r="S97" s="219">
        <v>0</v>
      </c>
      <c r="T97" s="220">
        <f>S97*H97</f>
        <v>0</v>
      </c>
      <c r="U97" s="36"/>
      <c r="V97" s="36"/>
      <c r="W97" s="36"/>
      <c r="X97" s="36"/>
      <c r="Y97" s="36"/>
      <c r="Z97" s="36"/>
      <c r="AA97" s="36"/>
      <c r="AB97" s="36"/>
      <c r="AC97" s="36"/>
      <c r="AD97" s="36"/>
      <c r="AE97" s="36"/>
      <c r="AR97" s="221" t="s">
        <v>3334</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3334</v>
      </c>
      <c r="BM97" s="221" t="s">
        <v>3358</v>
      </c>
    </row>
    <row r="98" s="2" customFormat="1" ht="14.4" customHeight="1">
      <c r="A98" s="36"/>
      <c r="B98" s="37"/>
      <c r="C98" s="210" t="s">
        <v>268</v>
      </c>
      <c r="D98" s="210" t="s">
        <v>234</v>
      </c>
      <c r="E98" s="211" t="s">
        <v>3359</v>
      </c>
      <c r="F98" s="212" t="s">
        <v>3360</v>
      </c>
      <c r="G98" s="213" t="s">
        <v>638</v>
      </c>
      <c r="H98" s="214">
        <v>1</v>
      </c>
      <c r="I98" s="215"/>
      <c r="J98" s="216">
        <f>ROUND(I98*H98,2)</f>
        <v>0</v>
      </c>
      <c r="K98" s="212" t="s">
        <v>238</v>
      </c>
      <c r="L98" s="42"/>
      <c r="M98" s="217" t="s">
        <v>19</v>
      </c>
      <c r="N98" s="218" t="s">
        <v>43</v>
      </c>
      <c r="O98" s="82"/>
      <c r="P98" s="219">
        <f>O98*H98</f>
        <v>0</v>
      </c>
      <c r="Q98" s="219">
        <v>0</v>
      </c>
      <c r="R98" s="219">
        <f>Q98*H98</f>
        <v>0</v>
      </c>
      <c r="S98" s="219">
        <v>0</v>
      </c>
      <c r="T98" s="220">
        <f>S98*H98</f>
        <v>0</v>
      </c>
      <c r="U98" s="36"/>
      <c r="V98" s="36"/>
      <c r="W98" s="36"/>
      <c r="X98" s="36"/>
      <c r="Y98" s="36"/>
      <c r="Z98" s="36"/>
      <c r="AA98" s="36"/>
      <c r="AB98" s="36"/>
      <c r="AC98" s="36"/>
      <c r="AD98" s="36"/>
      <c r="AE98" s="36"/>
      <c r="AR98" s="221" t="s">
        <v>3334</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3334</v>
      </c>
      <c r="BM98" s="221" t="s">
        <v>3361</v>
      </c>
    </row>
    <row r="99" s="2" customFormat="1" ht="14.4" customHeight="1">
      <c r="A99" s="36"/>
      <c r="B99" s="37"/>
      <c r="C99" s="210" t="s">
        <v>272</v>
      </c>
      <c r="D99" s="210" t="s">
        <v>234</v>
      </c>
      <c r="E99" s="211" t="s">
        <v>3362</v>
      </c>
      <c r="F99" s="212" t="s">
        <v>3363</v>
      </c>
      <c r="G99" s="213" t="s">
        <v>638</v>
      </c>
      <c r="H99" s="214">
        <v>1</v>
      </c>
      <c r="I99" s="215"/>
      <c r="J99" s="216">
        <f>ROUND(I99*H99,2)</f>
        <v>0</v>
      </c>
      <c r="K99" s="212" t="s">
        <v>238</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3334</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3334</v>
      </c>
      <c r="BM99" s="221" t="s">
        <v>3364</v>
      </c>
    </row>
    <row r="100" s="12" customFormat="1" ht="22.8" customHeight="1">
      <c r="A100" s="12"/>
      <c r="B100" s="194"/>
      <c r="C100" s="195"/>
      <c r="D100" s="196" t="s">
        <v>71</v>
      </c>
      <c r="E100" s="208" t="s">
        <v>3365</v>
      </c>
      <c r="F100" s="208" t="s">
        <v>3366</v>
      </c>
      <c r="G100" s="195"/>
      <c r="H100" s="195"/>
      <c r="I100" s="198"/>
      <c r="J100" s="209">
        <f>BK100</f>
        <v>0</v>
      </c>
      <c r="K100" s="195"/>
      <c r="L100" s="200"/>
      <c r="M100" s="201"/>
      <c r="N100" s="202"/>
      <c r="O100" s="202"/>
      <c r="P100" s="203">
        <f>SUM(P101:P102)</f>
        <v>0</v>
      </c>
      <c r="Q100" s="202"/>
      <c r="R100" s="203">
        <f>SUM(R101:R102)</f>
        <v>0</v>
      </c>
      <c r="S100" s="202"/>
      <c r="T100" s="204">
        <f>SUM(T101:T102)</f>
        <v>0</v>
      </c>
      <c r="U100" s="12"/>
      <c r="V100" s="12"/>
      <c r="W100" s="12"/>
      <c r="X100" s="12"/>
      <c r="Y100" s="12"/>
      <c r="Z100" s="12"/>
      <c r="AA100" s="12"/>
      <c r="AB100" s="12"/>
      <c r="AC100" s="12"/>
      <c r="AD100" s="12"/>
      <c r="AE100" s="12"/>
      <c r="AR100" s="205" t="s">
        <v>252</v>
      </c>
      <c r="AT100" s="206" t="s">
        <v>71</v>
      </c>
      <c r="AU100" s="206" t="s">
        <v>79</v>
      </c>
      <c r="AY100" s="205" t="s">
        <v>232</v>
      </c>
      <c r="BK100" s="207">
        <f>SUM(BK101:BK102)</f>
        <v>0</v>
      </c>
    </row>
    <row r="101" s="2" customFormat="1" ht="14.4" customHeight="1">
      <c r="A101" s="36"/>
      <c r="B101" s="37"/>
      <c r="C101" s="210" t="s">
        <v>276</v>
      </c>
      <c r="D101" s="210" t="s">
        <v>234</v>
      </c>
      <c r="E101" s="211" t="s">
        <v>3367</v>
      </c>
      <c r="F101" s="212" t="s">
        <v>3368</v>
      </c>
      <c r="G101" s="213" t="s">
        <v>638</v>
      </c>
      <c r="H101" s="214">
        <v>1</v>
      </c>
      <c r="I101" s="215"/>
      <c r="J101" s="216">
        <f>ROUND(I101*H101,2)</f>
        <v>0</v>
      </c>
      <c r="K101" s="212" t="s">
        <v>238</v>
      </c>
      <c r="L101" s="42"/>
      <c r="M101" s="217" t="s">
        <v>19</v>
      </c>
      <c r="N101" s="218" t="s">
        <v>43</v>
      </c>
      <c r="O101" s="82"/>
      <c r="P101" s="219">
        <f>O101*H101</f>
        <v>0</v>
      </c>
      <c r="Q101" s="219">
        <v>0</v>
      </c>
      <c r="R101" s="219">
        <f>Q101*H101</f>
        <v>0</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3369</v>
      </c>
    </row>
    <row r="102" s="2" customFormat="1" ht="14.4" customHeight="1">
      <c r="A102" s="36"/>
      <c r="B102" s="37"/>
      <c r="C102" s="210" t="s">
        <v>280</v>
      </c>
      <c r="D102" s="210" t="s">
        <v>234</v>
      </c>
      <c r="E102" s="211" t="s">
        <v>3370</v>
      </c>
      <c r="F102" s="212" t="s">
        <v>3371</v>
      </c>
      <c r="G102" s="213" t="s">
        <v>638</v>
      </c>
      <c r="H102" s="214">
        <v>1</v>
      </c>
      <c r="I102" s="215"/>
      <c r="J102" s="216">
        <f>ROUND(I102*H102,2)</f>
        <v>0</v>
      </c>
      <c r="K102" s="212" t="s">
        <v>238</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3334</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3334</v>
      </c>
      <c r="BM102" s="221" t="s">
        <v>3372</v>
      </c>
    </row>
    <row r="103" s="12" customFormat="1" ht="22.8" customHeight="1">
      <c r="A103" s="12"/>
      <c r="B103" s="194"/>
      <c r="C103" s="195"/>
      <c r="D103" s="196" t="s">
        <v>71</v>
      </c>
      <c r="E103" s="208" t="s">
        <v>3373</v>
      </c>
      <c r="F103" s="208" t="s">
        <v>3374</v>
      </c>
      <c r="G103" s="195"/>
      <c r="H103" s="195"/>
      <c r="I103" s="198"/>
      <c r="J103" s="209">
        <f>BK103</f>
        <v>0</v>
      </c>
      <c r="K103" s="195"/>
      <c r="L103" s="200"/>
      <c r="M103" s="201"/>
      <c r="N103" s="202"/>
      <c r="O103" s="202"/>
      <c r="P103" s="203">
        <f>SUM(P104:P105)</f>
        <v>0</v>
      </c>
      <c r="Q103" s="202"/>
      <c r="R103" s="203">
        <f>SUM(R104:R105)</f>
        <v>0</v>
      </c>
      <c r="S103" s="202"/>
      <c r="T103" s="204">
        <f>SUM(T104:T105)</f>
        <v>0</v>
      </c>
      <c r="U103" s="12"/>
      <c r="V103" s="12"/>
      <c r="W103" s="12"/>
      <c r="X103" s="12"/>
      <c r="Y103" s="12"/>
      <c r="Z103" s="12"/>
      <c r="AA103" s="12"/>
      <c r="AB103" s="12"/>
      <c r="AC103" s="12"/>
      <c r="AD103" s="12"/>
      <c r="AE103" s="12"/>
      <c r="AR103" s="205" t="s">
        <v>252</v>
      </c>
      <c r="AT103" s="206" t="s">
        <v>71</v>
      </c>
      <c r="AU103" s="206" t="s">
        <v>79</v>
      </c>
      <c r="AY103" s="205" t="s">
        <v>232</v>
      </c>
      <c r="BK103" s="207">
        <f>SUM(BK104:BK105)</f>
        <v>0</v>
      </c>
    </row>
    <row r="104" s="2" customFormat="1" ht="14.4" customHeight="1">
      <c r="A104" s="36"/>
      <c r="B104" s="37"/>
      <c r="C104" s="210" t="s">
        <v>284</v>
      </c>
      <c r="D104" s="210" t="s">
        <v>234</v>
      </c>
      <c r="E104" s="211" t="s">
        <v>3375</v>
      </c>
      <c r="F104" s="212" t="s">
        <v>3376</v>
      </c>
      <c r="G104" s="213" t="s">
        <v>638</v>
      </c>
      <c r="H104" s="214">
        <v>1</v>
      </c>
      <c r="I104" s="215"/>
      <c r="J104" s="216">
        <f>ROUND(I104*H104,2)</f>
        <v>0</v>
      </c>
      <c r="K104" s="212" t="s">
        <v>238</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3334</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3334</v>
      </c>
      <c r="BM104" s="221" t="s">
        <v>3377</v>
      </c>
    </row>
    <row r="105" s="2" customFormat="1" ht="14.4" customHeight="1">
      <c r="A105" s="36"/>
      <c r="B105" s="37"/>
      <c r="C105" s="210" t="s">
        <v>289</v>
      </c>
      <c r="D105" s="210" t="s">
        <v>234</v>
      </c>
      <c r="E105" s="211" t="s">
        <v>3378</v>
      </c>
      <c r="F105" s="212" t="s">
        <v>3379</v>
      </c>
      <c r="G105" s="213" t="s">
        <v>628</v>
      </c>
      <c r="H105" s="238"/>
      <c r="I105" s="215"/>
      <c r="J105" s="216">
        <f>ROUND(I105*H105,2)</f>
        <v>0</v>
      </c>
      <c r="K105" s="212" t="s">
        <v>238</v>
      </c>
      <c r="L105" s="42"/>
      <c r="M105" s="217" t="s">
        <v>19</v>
      </c>
      <c r="N105" s="218" t="s">
        <v>43</v>
      </c>
      <c r="O105" s="82"/>
      <c r="P105" s="219">
        <f>O105*H105</f>
        <v>0</v>
      </c>
      <c r="Q105" s="219">
        <v>0</v>
      </c>
      <c r="R105" s="219">
        <f>Q105*H105</f>
        <v>0</v>
      </c>
      <c r="S105" s="219">
        <v>0</v>
      </c>
      <c r="T105" s="220">
        <f>S105*H105</f>
        <v>0</v>
      </c>
      <c r="U105" s="36"/>
      <c r="V105" s="36"/>
      <c r="W105" s="36"/>
      <c r="X105" s="36"/>
      <c r="Y105" s="36"/>
      <c r="Z105" s="36"/>
      <c r="AA105" s="36"/>
      <c r="AB105" s="36"/>
      <c r="AC105" s="36"/>
      <c r="AD105" s="36"/>
      <c r="AE105" s="36"/>
      <c r="AR105" s="221" t="s">
        <v>3334</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3334</v>
      </c>
      <c r="BM105" s="221" t="s">
        <v>3380</v>
      </c>
    </row>
    <row r="106" s="12" customFormat="1" ht="22.8" customHeight="1">
      <c r="A106" s="12"/>
      <c r="B106" s="194"/>
      <c r="C106" s="195"/>
      <c r="D106" s="196" t="s">
        <v>71</v>
      </c>
      <c r="E106" s="208" t="s">
        <v>3381</v>
      </c>
      <c r="F106" s="208" t="s">
        <v>3382</v>
      </c>
      <c r="G106" s="195"/>
      <c r="H106" s="195"/>
      <c r="I106" s="198"/>
      <c r="J106" s="209">
        <f>BK106</f>
        <v>0</v>
      </c>
      <c r="K106" s="195"/>
      <c r="L106" s="200"/>
      <c r="M106" s="201"/>
      <c r="N106" s="202"/>
      <c r="O106" s="202"/>
      <c r="P106" s="203">
        <f>P107</f>
        <v>0</v>
      </c>
      <c r="Q106" s="202"/>
      <c r="R106" s="203">
        <f>R107</f>
        <v>0</v>
      </c>
      <c r="S106" s="202"/>
      <c r="T106" s="204">
        <f>T107</f>
        <v>0</v>
      </c>
      <c r="U106" s="12"/>
      <c r="V106" s="12"/>
      <c r="W106" s="12"/>
      <c r="X106" s="12"/>
      <c r="Y106" s="12"/>
      <c r="Z106" s="12"/>
      <c r="AA106" s="12"/>
      <c r="AB106" s="12"/>
      <c r="AC106" s="12"/>
      <c r="AD106" s="12"/>
      <c r="AE106" s="12"/>
      <c r="AR106" s="205" t="s">
        <v>252</v>
      </c>
      <c r="AT106" s="206" t="s">
        <v>71</v>
      </c>
      <c r="AU106" s="206" t="s">
        <v>79</v>
      </c>
      <c r="AY106" s="205" t="s">
        <v>232</v>
      </c>
      <c r="BK106" s="207">
        <f>BK107</f>
        <v>0</v>
      </c>
    </row>
    <row r="107" s="2" customFormat="1" ht="14.4" customHeight="1">
      <c r="A107" s="36"/>
      <c r="B107" s="37"/>
      <c r="C107" s="210" t="s">
        <v>8</v>
      </c>
      <c r="D107" s="210" t="s">
        <v>234</v>
      </c>
      <c r="E107" s="211" t="s">
        <v>3383</v>
      </c>
      <c r="F107" s="212" t="s">
        <v>3384</v>
      </c>
      <c r="G107" s="213" t="s">
        <v>638</v>
      </c>
      <c r="H107" s="214">
        <v>1</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3334</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3334</v>
      </c>
      <c r="BM107" s="221" t="s">
        <v>3385</v>
      </c>
    </row>
    <row r="108" s="12" customFormat="1" ht="22.8" customHeight="1">
      <c r="A108" s="12"/>
      <c r="B108" s="194"/>
      <c r="C108" s="195"/>
      <c r="D108" s="196" t="s">
        <v>71</v>
      </c>
      <c r="E108" s="208" t="s">
        <v>3386</v>
      </c>
      <c r="F108" s="208" t="s">
        <v>3387</v>
      </c>
      <c r="G108" s="195"/>
      <c r="H108" s="195"/>
      <c r="I108" s="198"/>
      <c r="J108" s="209">
        <f>BK108</f>
        <v>0</v>
      </c>
      <c r="K108" s="195"/>
      <c r="L108" s="200"/>
      <c r="M108" s="201"/>
      <c r="N108" s="202"/>
      <c r="O108" s="202"/>
      <c r="P108" s="203">
        <f>P109</f>
        <v>0</v>
      </c>
      <c r="Q108" s="202"/>
      <c r="R108" s="203">
        <f>R109</f>
        <v>0</v>
      </c>
      <c r="S108" s="202"/>
      <c r="T108" s="204">
        <f>T109</f>
        <v>0</v>
      </c>
      <c r="U108" s="12"/>
      <c r="V108" s="12"/>
      <c r="W108" s="12"/>
      <c r="X108" s="12"/>
      <c r="Y108" s="12"/>
      <c r="Z108" s="12"/>
      <c r="AA108" s="12"/>
      <c r="AB108" s="12"/>
      <c r="AC108" s="12"/>
      <c r="AD108" s="12"/>
      <c r="AE108" s="12"/>
      <c r="AR108" s="205" t="s">
        <v>252</v>
      </c>
      <c r="AT108" s="206" t="s">
        <v>71</v>
      </c>
      <c r="AU108" s="206" t="s">
        <v>79</v>
      </c>
      <c r="AY108" s="205" t="s">
        <v>232</v>
      </c>
      <c r="BK108" s="207">
        <f>BK109</f>
        <v>0</v>
      </c>
    </row>
    <row r="109" s="2" customFormat="1" ht="14.4" customHeight="1">
      <c r="A109" s="36"/>
      <c r="B109" s="37"/>
      <c r="C109" s="210" t="s">
        <v>297</v>
      </c>
      <c r="D109" s="210" t="s">
        <v>234</v>
      </c>
      <c r="E109" s="211" t="s">
        <v>3388</v>
      </c>
      <c r="F109" s="212" t="s">
        <v>3389</v>
      </c>
      <c r="G109" s="213" t="s">
        <v>628</v>
      </c>
      <c r="H109" s="238"/>
      <c r="I109" s="215"/>
      <c r="J109" s="216">
        <f>ROUND(I109*H109,2)</f>
        <v>0</v>
      </c>
      <c r="K109" s="212" t="s">
        <v>238</v>
      </c>
      <c r="L109" s="42"/>
      <c r="M109" s="233" t="s">
        <v>19</v>
      </c>
      <c r="N109" s="234" t="s">
        <v>43</v>
      </c>
      <c r="O109" s="235"/>
      <c r="P109" s="236">
        <f>O109*H109</f>
        <v>0</v>
      </c>
      <c r="Q109" s="236">
        <v>0</v>
      </c>
      <c r="R109" s="236">
        <f>Q109*H109</f>
        <v>0</v>
      </c>
      <c r="S109" s="236">
        <v>0</v>
      </c>
      <c r="T109" s="237">
        <f>S109*H109</f>
        <v>0</v>
      </c>
      <c r="U109" s="36"/>
      <c r="V109" s="36"/>
      <c r="W109" s="36"/>
      <c r="X109" s="36"/>
      <c r="Y109" s="36"/>
      <c r="Z109" s="36"/>
      <c r="AA109" s="36"/>
      <c r="AB109" s="36"/>
      <c r="AC109" s="36"/>
      <c r="AD109" s="36"/>
      <c r="AE109" s="36"/>
      <c r="AR109" s="221" t="s">
        <v>3334</v>
      </c>
      <c r="AT109" s="221" t="s">
        <v>234</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3334</v>
      </c>
      <c r="BM109" s="221" t="s">
        <v>3390</v>
      </c>
    </row>
    <row r="110" s="2" customFormat="1" ht="6.96" customHeight="1">
      <c r="A110" s="36"/>
      <c r="B110" s="57"/>
      <c r="C110" s="58"/>
      <c r="D110" s="58"/>
      <c r="E110" s="58"/>
      <c r="F110" s="58"/>
      <c r="G110" s="58"/>
      <c r="H110" s="58"/>
      <c r="I110" s="58"/>
      <c r="J110" s="58"/>
      <c r="K110" s="58"/>
      <c r="L110" s="42"/>
      <c r="M110" s="36"/>
      <c r="O110" s="36"/>
      <c r="P110" s="36"/>
      <c r="Q110" s="36"/>
      <c r="R110" s="36"/>
      <c r="S110" s="36"/>
      <c r="T110" s="36"/>
      <c r="U110" s="36"/>
      <c r="V110" s="36"/>
      <c r="W110" s="36"/>
      <c r="X110" s="36"/>
      <c r="Y110" s="36"/>
      <c r="Z110" s="36"/>
      <c r="AA110" s="36"/>
      <c r="AB110" s="36"/>
      <c r="AC110" s="36"/>
      <c r="AD110" s="36"/>
      <c r="AE110" s="36"/>
    </row>
  </sheetData>
  <sheetProtection sheet="1" autoFilter="0" formatColumns="0" formatRows="0" objects="1" scenarios="1" spinCount="100000" saltValue="2vsEUmSYvDQEBGTNXlV84vt8mhbh20ZktQWGK0K1IM1reGkoVr64SxmZCn9dlyP8wO+cd38JWJqeTO5YN1f3hQ==" hashValue="0e7vpwNxIIguVsKS8/ERHUdFMfIsbKNr8k7tLSEgfyW1sbfqi4xv6LiTP1upVV5F0fzvzfAH8hH/v3mVkhquAQ==" algorithmName="SHA-512" password="CC35"/>
  <autoFilter ref="C85:K109"/>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39" customWidth="1"/>
    <col min="2" max="2" width="1.667969" style="239" customWidth="1"/>
    <col min="3" max="4" width="5" style="239" customWidth="1"/>
    <col min="5" max="5" width="11.66016" style="239" customWidth="1"/>
    <col min="6" max="6" width="9.160156" style="239" customWidth="1"/>
    <col min="7" max="7" width="5" style="239" customWidth="1"/>
    <col min="8" max="8" width="77.83203" style="239" customWidth="1"/>
    <col min="9" max="10" width="20" style="239" customWidth="1"/>
    <col min="11" max="11" width="1.667969" style="239" customWidth="1"/>
  </cols>
  <sheetData>
    <row r="1" s="1" customFormat="1" ht="37.5" customHeight="1"/>
    <row r="2" s="1" customFormat="1" ht="7.5" customHeight="1">
      <c r="B2" s="240"/>
      <c r="C2" s="241"/>
      <c r="D2" s="241"/>
      <c r="E2" s="241"/>
      <c r="F2" s="241"/>
      <c r="G2" s="241"/>
      <c r="H2" s="241"/>
      <c r="I2" s="241"/>
      <c r="J2" s="241"/>
      <c r="K2" s="242"/>
    </row>
    <row r="3" s="13" customFormat="1" ht="45" customHeight="1">
      <c r="B3" s="243"/>
      <c r="C3" s="244" t="s">
        <v>3391</v>
      </c>
      <c r="D3" s="244"/>
      <c r="E3" s="244"/>
      <c r="F3" s="244"/>
      <c r="G3" s="244"/>
      <c r="H3" s="244"/>
      <c r="I3" s="244"/>
      <c r="J3" s="244"/>
      <c r="K3" s="245"/>
    </row>
    <row r="4" s="1" customFormat="1" ht="25.5" customHeight="1">
      <c r="B4" s="246"/>
      <c r="C4" s="247" t="s">
        <v>3392</v>
      </c>
      <c r="D4" s="247"/>
      <c r="E4" s="247"/>
      <c r="F4" s="247"/>
      <c r="G4" s="247"/>
      <c r="H4" s="247"/>
      <c r="I4" s="247"/>
      <c r="J4" s="247"/>
      <c r="K4" s="248"/>
    </row>
    <row r="5" s="1" customFormat="1" ht="5.25" customHeight="1">
      <c r="B5" s="246"/>
      <c r="C5" s="249"/>
      <c r="D5" s="249"/>
      <c r="E5" s="249"/>
      <c r="F5" s="249"/>
      <c r="G5" s="249"/>
      <c r="H5" s="249"/>
      <c r="I5" s="249"/>
      <c r="J5" s="249"/>
      <c r="K5" s="248"/>
    </row>
    <row r="6" s="1" customFormat="1" ht="15" customHeight="1">
      <c r="B6" s="246"/>
      <c r="C6" s="250" t="s">
        <v>3393</v>
      </c>
      <c r="D6" s="250"/>
      <c r="E6" s="250"/>
      <c r="F6" s="250"/>
      <c r="G6" s="250"/>
      <c r="H6" s="250"/>
      <c r="I6" s="250"/>
      <c r="J6" s="250"/>
      <c r="K6" s="248"/>
    </row>
    <row r="7" s="1" customFormat="1" ht="15" customHeight="1">
      <c r="B7" s="251"/>
      <c r="C7" s="250" t="s">
        <v>3394</v>
      </c>
      <c r="D7" s="250"/>
      <c r="E7" s="250"/>
      <c r="F7" s="250"/>
      <c r="G7" s="250"/>
      <c r="H7" s="250"/>
      <c r="I7" s="250"/>
      <c r="J7" s="250"/>
      <c r="K7" s="248"/>
    </row>
    <row r="8" s="1" customFormat="1" ht="12.75" customHeight="1">
      <c r="B8" s="251"/>
      <c r="C8" s="250"/>
      <c r="D8" s="250"/>
      <c r="E8" s="250"/>
      <c r="F8" s="250"/>
      <c r="G8" s="250"/>
      <c r="H8" s="250"/>
      <c r="I8" s="250"/>
      <c r="J8" s="250"/>
      <c r="K8" s="248"/>
    </row>
    <row r="9" s="1" customFormat="1" ht="15" customHeight="1">
      <c r="B9" s="251"/>
      <c r="C9" s="250" t="s">
        <v>3395</v>
      </c>
      <c r="D9" s="250"/>
      <c r="E9" s="250"/>
      <c r="F9" s="250"/>
      <c r="G9" s="250"/>
      <c r="H9" s="250"/>
      <c r="I9" s="250"/>
      <c r="J9" s="250"/>
      <c r="K9" s="248"/>
    </row>
    <row r="10" s="1" customFormat="1" ht="15" customHeight="1">
      <c r="B10" s="251"/>
      <c r="C10" s="250"/>
      <c r="D10" s="250" t="s">
        <v>3396</v>
      </c>
      <c r="E10" s="250"/>
      <c r="F10" s="250"/>
      <c r="G10" s="250"/>
      <c r="H10" s="250"/>
      <c r="I10" s="250"/>
      <c r="J10" s="250"/>
      <c r="K10" s="248"/>
    </row>
    <row r="11" s="1" customFormat="1" ht="15" customHeight="1">
      <c r="B11" s="251"/>
      <c r="C11" s="252"/>
      <c r="D11" s="250" t="s">
        <v>3397</v>
      </c>
      <c r="E11" s="250"/>
      <c r="F11" s="250"/>
      <c r="G11" s="250"/>
      <c r="H11" s="250"/>
      <c r="I11" s="250"/>
      <c r="J11" s="250"/>
      <c r="K11" s="248"/>
    </row>
    <row r="12" s="1" customFormat="1" ht="15" customHeight="1">
      <c r="B12" s="251"/>
      <c r="C12" s="252"/>
      <c r="D12" s="250"/>
      <c r="E12" s="250"/>
      <c r="F12" s="250"/>
      <c r="G12" s="250"/>
      <c r="H12" s="250"/>
      <c r="I12" s="250"/>
      <c r="J12" s="250"/>
      <c r="K12" s="248"/>
    </row>
    <row r="13" s="1" customFormat="1" ht="15" customHeight="1">
      <c r="B13" s="251"/>
      <c r="C13" s="252"/>
      <c r="D13" s="253" t="s">
        <v>3398</v>
      </c>
      <c r="E13" s="250"/>
      <c r="F13" s="250"/>
      <c r="G13" s="250"/>
      <c r="H13" s="250"/>
      <c r="I13" s="250"/>
      <c r="J13" s="250"/>
      <c r="K13" s="248"/>
    </row>
    <row r="14" s="1" customFormat="1" ht="12.75" customHeight="1">
      <c r="B14" s="251"/>
      <c r="C14" s="252"/>
      <c r="D14" s="252"/>
      <c r="E14" s="252"/>
      <c r="F14" s="252"/>
      <c r="G14" s="252"/>
      <c r="H14" s="252"/>
      <c r="I14" s="252"/>
      <c r="J14" s="252"/>
      <c r="K14" s="248"/>
    </row>
    <row r="15" s="1" customFormat="1" ht="15" customHeight="1">
      <c r="B15" s="251"/>
      <c r="C15" s="252"/>
      <c r="D15" s="250" t="s">
        <v>3399</v>
      </c>
      <c r="E15" s="250"/>
      <c r="F15" s="250"/>
      <c r="G15" s="250"/>
      <c r="H15" s="250"/>
      <c r="I15" s="250"/>
      <c r="J15" s="250"/>
      <c r="K15" s="248"/>
    </row>
    <row r="16" s="1" customFormat="1" ht="15" customHeight="1">
      <c r="B16" s="251"/>
      <c r="C16" s="252"/>
      <c r="D16" s="250" t="s">
        <v>3400</v>
      </c>
      <c r="E16" s="250"/>
      <c r="F16" s="250"/>
      <c r="G16" s="250"/>
      <c r="H16" s="250"/>
      <c r="I16" s="250"/>
      <c r="J16" s="250"/>
      <c r="K16" s="248"/>
    </row>
    <row r="17" s="1" customFormat="1" ht="15" customHeight="1">
      <c r="B17" s="251"/>
      <c r="C17" s="252"/>
      <c r="D17" s="250" t="s">
        <v>3401</v>
      </c>
      <c r="E17" s="250"/>
      <c r="F17" s="250"/>
      <c r="G17" s="250"/>
      <c r="H17" s="250"/>
      <c r="I17" s="250"/>
      <c r="J17" s="250"/>
      <c r="K17" s="248"/>
    </row>
    <row r="18" s="1" customFormat="1" ht="15" customHeight="1">
      <c r="B18" s="251"/>
      <c r="C18" s="252"/>
      <c r="D18" s="252"/>
      <c r="E18" s="254" t="s">
        <v>78</v>
      </c>
      <c r="F18" s="250" t="s">
        <v>3402</v>
      </c>
      <c r="G18" s="250"/>
      <c r="H18" s="250"/>
      <c r="I18" s="250"/>
      <c r="J18" s="250"/>
      <c r="K18" s="248"/>
    </row>
    <row r="19" s="1" customFormat="1" ht="15" customHeight="1">
      <c r="B19" s="251"/>
      <c r="C19" s="252"/>
      <c r="D19" s="252"/>
      <c r="E19" s="254" t="s">
        <v>3403</v>
      </c>
      <c r="F19" s="250" t="s">
        <v>3404</v>
      </c>
      <c r="G19" s="250"/>
      <c r="H19" s="250"/>
      <c r="I19" s="250"/>
      <c r="J19" s="250"/>
      <c r="K19" s="248"/>
    </row>
    <row r="20" s="1" customFormat="1" ht="15" customHeight="1">
      <c r="B20" s="251"/>
      <c r="C20" s="252"/>
      <c r="D20" s="252"/>
      <c r="E20" s="254" t="s">
        <v>3405</v>
      </c>
      <c r="F20" s="250" t="s">
        <v>3406</v>
      </c>
      <c r="G20" s="250"/>
      <c r="H20" s="250"/>
      <c r="I20" s="250"/>
      <c r="J20" s="250"/>
      <c r="K20" s="248"/>
    </row>
    <row r="21" s="1" customFormat="1" ht="15" customHeight="1">
      <c r="B21" s="251"/>
      <c r="C21" s="252"/>
      <c r="D21" s="252"/>
      <c r="E21" s="254" t="s">
        <v>3407</v>
      </c>
      <c r="F21" s="250" t="s">
        <v>3408</v>
      </c>
      <c r="G21" s="250"/>
      <c r="H21" s="250"/>
      <c r="I21" s="250"/>
      <c r="J21" s="250"/>
      <c r="K21" s="248"/>
    </row>
    <row r="22" s="1" customFormat="1" ht="15" customHeight="1">
      <c r="B22" s="251"/>
      <c r="C22" s="252"/>
      <c r="D22" s="252"/>
      <c r="E22" s="254" t="s">
        <v>3409</v>
      </c>
      <c r="F22" s="250" t="s">
        <v>3410</v>
      </c>
      <c r="G22" s="250"/>
      <c r="H22" s="250"/>
      <c r="I22" s="250"/>
      <c r="J22" s="250"/>
      <c r="K22" s="248"/>
    </row>
    <row r="23" s="1" customFormat="1" ht="15" customHeight="1">
      <c r="B23" s="251"/>
      <c r="C23" s="252"/>
      <c r="D23" s="252"/>
      <c r="E23" s="254" t="s">
        <v>85</v>
      </c>
      <c r="F23" s="250" t="s">
        <v>3411</v>
      </c>
      <c r="G23" s="250"/>
      <c r="H23" s="250"/>
      <c r="I23" s="250"/>
      <c r="J23" s="250"/>
      <c r="K23" s="248"/>
    </row>
    <row r="24" s="1" customFormat="1" ht="12.75" customHeight="1">
      <c r="B24" s="251"/>
      <c r="C24" s="252"/>
      <c r="D24" s="252"/>
      <c r="E24" s="252"/>
      <c r="F24" s="252"/>
      <c r="G24" s="252"/>
      <c r="H24" s="252"/>
      <c r="I24" s="252"/>
      <c r="J24" s="252"/>
      <c r="K24" s="248"/>
    </row>
    <row r="25" s="1" customFormat="1" ht="15" customHeight="1">
      <c r="B25" s="251"/>
      <c r="C25" s="250" t="s">
        <v>3412</v>
      </c>
      <c r="D25" s="250"/>
      <c r="E25" s="250"/>
      <c r="F25" s="250"/>
      <c r="G25" s="250"/>
      <c r="H25" s="250"/>
      <c r="I25" s="250"/>
      <c r="J25" s="250"/>
      <c r="K25" s="248"/>
    </row>
    <row r="26" s="1" customFormat="1" ht="15" customHeight="1">
      <c r="B26" s="251"/>
      <c r="C26" s="250" t="s">
        <v>3413</v>
      </c>
      <c r="D26" s="250"/>
      <c r="E26" s="250"/>
      <c r="F26" s="250"/>
      <c r="G26" s="250"/>
      <c r="H26" s="250"/>
      <c r="I26" s="250"/>
      <c r="J26" s="250"/>
      <c r="K26" s="248"/>
    </row>
    <row r="27" s="1" customFormat="1" ht="15" customHeight="1">
      <c r="B27" s="251"/>
      <c r="C27" s="250"/>
      <c r="D27" s="250" t="s">
        <v>3414</v>
      </c>
      <c r="E27" s="250"/>
      <c r="F27" s="250"/>
      <c r="G27" s="250"/>
      <c r="H27" s="250"/>
      <c r="I27" s="250"/>
      <c r="J27" s="250"/>
      <c r="K27" s="248"/>
    </row>
    <row r="28" s="1" customFormat="1" ht="15" customHeight="1">
      <c r="B28" s="251"/>
      <c r="C28" s="252"/>
      <c r="D28" s="250" t="s">
        <v>3415</v>
      </c>
      <c r="E28" s="250"/>
      <c r="F28" s="250"/>
      <c r="G28" s="250"/>
      <c r="H28" s="250"/>
      <c r="I28" s="250"/>
      <c r="J28" s="250"/>
      <c r="K28" s="248"/>
    </row>
    <row r="29" s="1" customFormat="1" ht="12.75" customHeight="1">
      <c r="B29" s="251"/>
      <c r="C29" s="252"/>
      <c r="D29" s="252"/>
      <c r="E29" s="252"/>
      <c r="F29" s="252"/>
      <c r="G29" s="252"/>
      <c r="H29" s="252"/>
      <c r="I29" s="252"/>
      <c r="J29" s="252"/>
      <c r="K29" s="248"/>
    </row>
    <row r="30" s="1" customFormat="1" ht="15" customHeight="1">
      <c r="B30" s="251"/>
      <c r="C30" s="252"/>
      <c r="D30" s="250" t="s">
        <v>3416</v>
      </c>
      <c r="E30" s="250"/>
      <c r="F30" s="250"/>
      <c r="G30" s="250"/>
      <c r="H30" s="250"/>
      <c r="I30" s="250"/>
      <c r="J30" s="250"/>
      <c r="K30" s="248"/>
    </row>
    <row r="31" s="1" customFormat="1" ht="15" customHeight="1">
      <c r="B31" s="251"/>
      <c r="C31" s="252"/>
      <c r="D31" s="250" t="s">
        <v>3417</v>
      </c>
      <c r="E31" s="250"/>
      <c r="F31" s="250"/>
      <c r="G31" s="250"/>
      <c r="H31" s="250"/>
      <c r="I31" s="250"/>
      <c r="J31" s="250"/>
      <c r="K31" s="248"/>
    </row>
    <row r="32" s="1" customFormat="1" ht="12.75" customHeight="1">
      <c r="B32" s="251"/>
      <c r="C32" s="252"/>
      <c r="D32" s="252"/>
      <c r="E32" s="252"/>
      <c r="F32" s="252"/>
      <c r="G32" s="252"/>
      <c r="H32" s="252"/>
      <c r="I32" s="252"/>
      <c r="J32" s="252"/>
      <c r="K32" s="248"/>
    </row>
    <row r="33" s="1" customFormat="1" ht="15" customHeight="1">
      <c r="B33" s="251"/>
      <c r="C33" s="252"/>
      <c r="D33" s="250" t="s">
        <v>3418</v>
      </c>
      <c r="E33" s="250"/>
      <c r="F33" s="250"/>
      <c r="G33" s="250"/>
      <c r="H33" s="250"/>
      <c r="I33" s="250"/>
      <c r="J33" s="250"/>
      <c r="K33" s="248"/>
    </row>
    <row r="34" s="1" customFormat="1" ht="15" customHeight="1">
      <c r="B34" s="251"/>
      <c r="C34" s="252"/>
      <c r="D34" s="250" t="s">
        <v>3419</v>
      </c>
      <c r="E34" s="250"/>
      <c r="F34" s="250"/>
      <c r="G34" s="250"/>
      <c r="H34" s="250"/>
      <c r="I34" s="250"/>
      <c r="J34" s="250"/>
      <c r="K34" s="248"/>
    </row>
    <row r="35" s="1" customFormat="1" ht="15" customHeight="1">
      <c r="B35" s="251"/>
      <c r="C35" s="252"/>
      <c r="D35" s="250" t="s">
        <v>3420</v>
      </c>
      <c r="E35" s="250"/>
      <c r="F35" s="250"/>
      <c r="G35" s="250"/>
      <c r="H35" s="250"/>
      <c r="I35" s="250"/>
      <c r="J35" s="250"/>
      <c r="K35" s="248"/>
    </row>
    <row r="36" s="1" customFormat="1" ht="15" customHeight="1">
      <c r="B36" s="251"/>
      <c r="C36" s="252"/>
      <c r="D36" s="250"/>
      <c r="E36" s="253" t="s">
        <v>218</v>
      </c>
      <c r="F36" s="250"/>
      <c r="G36" s="250" t="s">
        <v>3421</v>
      </c>
      <c r="H36" s="250"/>
      <c r="I36" s="250"/>
      <c r="J36" s="250"/>
      <c r="K36" s="248"/>
    </row>
    <row r="37" s="1" customFormat="1" ht="30.75" customHeight="1">
      <c r="B37" s="251"/>
      <c r="C37" s="252"/>
      <c r="D37" s="250"/>
      <c r="E37" s="253" t="s">
        <v>3422</v>
      </c>
      <c r="F37" s="250"/>
      <c r="G37" s="250" t="s">
        <v>3423</v>
      </c>
      <c r="H37" s="250"/>
      <c r="I37" s="250"/>
      <c r="J37" s="250"/>
      <c r="K37" s="248"/>
    </row>
    <row r="38" s="1" customFormat="1" ht="15" customHeight="1">
      <c r="B38" s="251"/>
      <c r="C38" s="252"/>
      <c r="D38" s="250"/>
      <c r="E38" s="253" t="s">
        <v>53</v>
      </c>
      <c r="F38" s="250"/>
      <c r="G38" s="250" t="s">
        <v>3424</v>
      </c>
      <c r="H38" s="250"/>
      <c r="I38" s="250"/>
      <c r="J38" s="250"/>
      <c r="K38" s="248"/>
    </row>
    <row r="39" s="1" customFormat="1" ht="15" customHeight="1">
      <c r="B39" s="251"/>
      <c r="C39" s="252"/>
      <c r="D39" s="250"/>
      <c r="E39" s="253" t="s">
        <v>54</v>
      </c>
      <c r="F39" s="250"/>
      <c r="G39" s="250" t="s">
        <v>3425</v>
      </c>
      <c r="H39" s="250"/>
      <c r="I39" s="250"/>
      <c r="J39" s="250"/>
      <c r="K39" s="248"/>
    </row>
    <row r="40" s="1" customFormat="1" ht="15" customHeight="1">
      <c r="B40" s="251"/>
      <c r="C40" s="252"/>
      <c r="D40" s="250"/>
      <c r="E40" s="253" t="s">
        <v>219</v>
      </c>
      <c r="F40" s="250"/>
      <c r="G40" s="250" t="s">
        <v>3426</v>
      </c>
      <c r="H40" s="250"/>
      <c r="I40" s="250"/>
      <c r="J40" s="250"/>
      <c r="K40" s="248"/>
    </row>
    <row r="41" s="1" customFormat="1" ht="15" customHeight="1">
      <c r="B41" s="251"/>
      <c r="C41" s="252"/>
      <c r="D41" s="250"/>
      <c r="E41" s="253" t="s">
        <v>220</v>
      </c>
      <c r="F41" s="250"/>
      <c r="G41" s="250" t="s">
        <v>3427</v>
      </c>
      <c r="H41" s="250"/>
      <c r="I41" s="250"/>
      <c r="J41" s="250"/>
      <c r="K41" s="248"/>
    </row>
    <row r="42" s="1" customFormat="1" ht="15" customHeight="1">
      <c r="B42" s="251"/>
      <c r="C42" s="252"/>
      <c r="D42" s="250"/>
      <c r="E42" s="253" t="s">
        <v>3428</v>
      </c>
      <c r="F42" s="250"/>
      <c r="G42" s="250" t="s">
        <v>3429</v>
      </c>
      <c r="H42" s="250"/>
      <c r="I42" s="250"/>
      <c r="J42" s="250"/>
      <c r="K42" s="248"/>
    </row>
    <row r="43" s="1" customFormat="1" ht="15" customHeight="1">
      <c r="B43" s="251"/>
      <c r="C43" s="252"/>
      <c r="D43" s="250"/>
      <c r="E43" s="253"/>
      <c r="F43" s="250"/>
      <c r="G43" s="250" t="s">
        <v>3430</v>
      </c>
      <c r="H43" s="250"/>
      <c r="I43" s="250"/>
      <c r="J43" s="250"/>
      <c r="K43" s="248"/>
    </row>
    <row r="44" s="1" customFormat="1" ht="15" customHeight="1">
      <c r="B44" s="251"/>
      <c r="C44" s="252"/>
      <c r="D44" s="250"/>
      <c r="E44" s="253" t="s">
        <v>3431</v>
      </c>
      <c r="F44" s="250"/>
      <c r="G44" s="250" t="s">
        <v>3432</v>
      </c>
      <c r="H44" s="250"/>
      <c r="I44" s="250"/>
      <c r="J44" s="250"/>
      <c r="K44" s="248"/>
    </row>
    <row r="45" s="1" customFormat="1" ht="15" customHeight="1">
      <c r="B45" s="251"/>
      <c r="C45" s="252"/>
      <c r="D45" s="250"/>
      <c r="E45" s="253" t="s">
        <v>222</v>
      </c>
      <c r="F45" s="250"/>
      <c r="G45" s="250" t="s">
        <v>3433</v>
      </c>
      <c r="H45" s="250"/>
      <c r="I45" s="250"/>
      <c r="J45" s="250"/>
      <c r="K45" s="248"/>
    </row>
    <row r="46" s="1" customFormat="1" ht="12.75" customHeight="1">
      <c r="B46" s="251"/>
      <c r="C46" s="252"/>
      <c r="D46" s="250"/>
      <c r="E46" s="250"/>
      <c r="F46" s="250"/>
      <c r="G46" s="250"/>
      <c r="H46" s="250"/>
      <c r="I46" s="250"/>
      <c r="J46" s="250"/>
      <c r="K46" s="248"/>
    </row>
    <row r="47" s="1" customFormat="1" ht="15" customHeight="1">
      <c r="B47" s="251"/>
      <c r="C47" s="252"/>
      <c r="D47" s="250" t="s">
        <v>3434</v>
      </c>
      <c r="E47" s="250"/>
      <c r="F47" s="250"/>
      <c r="G47" s="250"/>
      <c r="H47" s="250"/>
      <c r="I47" s="250"/>
      <c r="J47" s="250"/>
      <c r="K47" s="248"/>
    </row>
    <row r="48" s="1" customFormat="1" ht="15" customHeight="1">
      <c r="B48" s="251"/>
      <c r="C48" s="252"/>
      <c r="D48" s="252"/>
      <c r="E48" s="250" t="s">
        <v>3435</v>
      </c>
      <c r="F48" s="250"/>
      <c r="G48" s="250"/>
      <c r="H48" s="250"/>
      <c r="I48" s="250"/>
      <c r="J48" s="250"/>
      <c r="K48" s="248"/>
    </row>
    <row r="49" s="1" customFormat="1" ht="15" customHeight="1">
      <c r="B49" s="251"/>
      <c r="C49" s="252"/>
      <c r="D49" s="252"/>
      <c r="E49" s="250" t="s">
        <v>3436</v>
      </c>
      <c r="F49" s="250"/>
      <c r="G49" s="250"/>
      <c r="H49" s="250"/>
      <c r="I49" s="250"/>
      <c r="J49" s="250"/>
      <c r="K49" s="248"/>
    </row>
    <row r="50" s="1" customFormat="1" ht="15" customHeight="1">
      <c r="B50" s="251"/>
      <c r="C50" s="252"/>
      <c r="D50" s="252"/>
      <c r="E50" s="250" t="s">
        <v>3437</v>
      </c>
      <c r="F50" s="250"/>
      <c r="G50" s="250"/>
      <c r="H50" s="250"/>
      <c r="I50" s="250"/>
      <c r="J50" s="250"/>
      <c r="K50" s="248"/>
    </row>
    <row r="51" s="1" customFormat="1" ht="15" customHeight="1">
      <c r="B51" s="251"/>
      <c r="C51" s="252"/>
      <c r="D51" s="250" t="s">
        <v>3438</v>
      </c>
      <c r="E51" s="250"/>
      <c r="F51" s="250"/>
      <c r="G51" s="250"/>
      <c r="H51" s="250"/>
      <c r="I51" s="250"/>
      <c r="J51" s="250"/>
      <c r="K51" s="248"/>
    </row>
    <row r="52" s="1" customFormat="1" ht="25.5" customHeight="1">
      <c r="B52" s="246"/>
      <c r="C52" s="247" t="s">
        <v>3439</v>
      </c>
      <c r="D52" s="247"/>
      <c r="E52" s="247"/>
      <c r="F52" s="247"/>
      <c r="G52" s="247"/>
      <c r="H52" s="247"/>
      <c r="I52" s="247"/>
      <c r="J52" s="247"/>
      <c r="K52" s="248"/>
    </row>
    <row r="53" s="1" customFormat="1" ht="5.25" customHeight="1">
      <c r="B53" s="246"/>
      <c r="C53" s="249"/>
      <c r="D53" s="249"/>
      <c r="E53" s="249"/>
      <c r="F53" s="249"/>
      <c r="G53" s="249"/>
      <c r="H53" s="249"/>
      <c r="I53" s="249"/>
      <c r="J53" s="249"/>
      <c r="K53" s="248"/>
    </row>
    <row r="54" s="1" customFormat="1" ht="15" customHeight="1">
      <c r="B54" s="246"/>
      <c r="C54" s="250" t="s">
        <v>3440</v>
      </c>
      <c r="D54" s="250"/>
      <c r="E54" s="250"/>
      <c r="F54" s="250"/>
      <c r="G54" s="250"/>
      <c r="H54" s="250"/>
      <c r="I54" s="250"/>
      <c r="J54" s="250"/>
      <c r="K54" s="248"/>
    </row>
    <row r="55" s="1" customFormat="1" ht="15" customHeight="1">
      <c r="B55" s="246"/>
      <c r="C55" s="250" t="s">
        <v>3441</v>
      </c>
      <c r="D55" s="250"/>
      <c r="E55" s="250"/>
      <c r="F55" s="250"/>
      <c r="G55" s="250"/>
      <c r="H55" s="250"/>
      <c r="I55" s="250"/>
      <c r="J55" s="250"/>
      <c r="K55" s="248"/>
    </row>
    <row r="56" s="1" customFormat="1" ht="12.75" customHeight="1">
      <c r="B56" s="246"/>
      <c r="C56" s="250"/>
      <c r="D56" s="250"/>
      <c r="E56" s="250"/>
      <c r="F56" s="250"/>
      <c r="G56" s="250"/>
      <c r="H56" s="250"/>
      <c r="I56" s="250"/>
      <c r="J56" s="250"/>
      <c r="K56" s="248"/>
    </row>
    <row r="57" s="1" customFormat="1" ht="15" customHeight="1">
      <c r="B57" s="246"/>
      <c r="C57" s="250" t="s">
        <v>3442</v>
      </c>
      <c r="D57" s="250"/>
      <c r="E57" s="250"/>
      <c r="F57" s="250"/>
      <c r="G57" s="250"/>
      <c r="H57" s="250"/>
      <c r="I57" s="250"/>
      <c r="J57" s="250"/>
      <c r="K57" s="248"/>
    </row>
    <row r="58" s="1" customFormat="1" ht="15" customHeight="1">
      <c r="B58" s="246"/>
      <c r="C58" s="252"/>
      <c r="D58" s="250" t="s">
        <v>3443</v>
      </c>
      <c r="E58" s="250"/>
      <c r="F58" s="250"/>
      <c r="G58" s="250"/>
      <c r="H58" s="250"/>
      <c r="I58" s="250"/>
      <c r="J58" s="250"/>
      <c r="K58" s="248"/>
    </row>
    <row r="59" s="1" customFormat="1" ht="15" customHeight="1">
      <c r="B59" s="246"/>
      <c r="C59" s="252"/>
      <c r="D59" s="250" t="s">
        <v>3444</v>
      </c>
      <c r="E59" s="250"/>
      <c r="F59" s="250"/>
      <c r="G59" s="250"/>
      <c r="H59" s="250"/>
      <c r="I59" s="250"/>
      <c r="J59" s="250"/>
      <c r="K59" s="248"/>
    </row>
    <row r="60" s="1" customFormat="1" ht="15" customHeight="1">
      <c r="B60" s="246"/>
      <c r="C60" s="252"/>
      <c r="D60" s="250" t="s">
        <v>3445</v>
      </c>
      <c r="E60" s="250"/>
      <c r="F60" s="250"/>
      <c r="G60" s="250"/>
      <c r="H60" s="250"/>
      <c r="I60" s="250"/>
      <c r="J60" s="250"/>
      <c r="K60" s="248"/>
    </row>
    <row r="61" s="1" customFormat="1" ht="15" customHeight="1">
      <c r="B61" s="246"/>
      <c r="C61" s="252"/>
      <c r="D61" s="250" t="s">
        <v>3446</v>
      </c>
      <c r="E61" s="250"/>
      <c r="F61" s="250"/>
      <c r="G61" s="250"/>
      <c r="H61" s="250"/>
      <c r="I61" s="250"/>
      <c r="J61" s="250"/>
      <c r="K61" s="248"/>
    </row>
    <row r="62" s="1" customFormat="1" ht="15" customHeight="1">
      <c r="B62" s="246"/>
      <c r="C62" s="252"/>
      <c r="D62" s="255" t="s">
        <v>3447</v>
      </c>
      <c r="E62" s="255"/>
      <c r="F62" s="255"/>
      <c r="G62" s="255"/>
      <c r="H62" s="255"/>
      <c r="I62" s="255"/>
      <c r="J62" s="255"/>
      <c r="K62" s="248"/>
    </row>
    <row r="63" s="1" customFormat="1" ht="15" customHeight="1">
      <c r="B63" s="246"/>
      <c r="C63" s="252"/>
      <c r="D63" s="250" t="s">
        <v>3448</v>
      </c>
      <c r="E63" s="250"/>
      <c r="F63" s="250"/>
      <c r="G63" s="250"/>
      <c r="H63" s="250"/>
      <c r="I63" s="250"/>
      <c r="J63" s="250"/>
      <c r="K63" s="248"/>
    </row>
    <row r="64" s="1" customFormat="1" ht="12.75" customHeight="1">
      <c r="B64" s="246"/>
      <c r="C64" s="252"/>
      <c r="D64" s="252"/>
      <c r="E64" s="256"/>
      <c r="F64" s="252"/>
      <c r="G64" s="252"/>
      <c r="H64" s="252"/>
      <c r="I64" s="252"/>
      <c r="J64" s="252"/>
      <c r="K64" s="248"/>
    </row>
    <row r="65" s="1" customFormat="1" ht="15" customHeight="1">
      <c r="B65" s="246"/>
      <c r="C65" s="252"/>
      <c r="D65" s="250" t="s">
        <v>3449</v>
      </c>
      <c r="E65" s="250"/>
      <c r="F65" s="250"/>
      <c r="G65" s="250"/>
      <c r="H65" s="250"/>
      <c r="I65" s="250"/>
      <c r="J65" s="250"/>
      <c r="K65" s="248"/>
    </row>
    <row r="66" s="1" customFormat="1" ht="15" customHeight="1">
      <c r="B66" s="246"/>
      <c r="C66" s="252"/>
      <c r="D66" s="255" t="s">
        <v>3450</v>
      </c>
      <c r="E66" s="255"/>
      <c r="F66" s="255"/>
      <c r="G66" s="255"/>
      <c r="H66" s="255"/>
      <c r="I66" s="255"/>
      <c r="J66" s="255"/>
      <c r="K66" s="248"/>
    </row>
    <row r="67" s="1" customFormat="1" ht="15" customHeight="1">
      <c r="B67" s="246"/>
      <c r="C67" s="252"/>
      <c r="D67" s="250" t="s">
        <v>3451</v>
      </c>
      <c r="E67" s="250"/>
      <c r="F67" s="250"/>
      <c r="G67" s="250"/>
      <c r="H67" s="250"/>
      <c r="I67" s="250"/>
      <c r="J67" s="250"/>
      <c r="K67" s="248"/>
    </row>
    <row r="68" s="1" customFormat="1" ht="15" customHeight="1">
      <c r="B68" s="246"/>
      <c r="C68" s="252"/>
      <c r="D68" s="250" t="s">
        <v>3452</v>
      </c>
      <c r="E68" s="250"/>
      <c r="F68" s="250"/>
      <c r="G68" s="250"/>
      <c r="H68" s="250"/>
      <c r="I68" s="250"/>
      <c r="J68" s="250"/>
      <c r="K68" s="248"/>
    </row>
    <row r="69" s="1" customFormat="1" ht="15" customHeight="1">
      <c r="B69" s="246"/>
      <c r="C69" s="252"/>
      <c r="D69" s="250" t="s">
        <v>3453</v>
      </c>
      <c r="E69" s="250"/>
      <c r="F69" s="250"/>
      <c r="G69" s="250"/>
      <c r="H69" s="250"/>
      <c r="I69" s="250"/>
      <c r="J69" s="250"/>
      <c r="K69" s="248"/>
    </row>
    <row r="70" s="1" customFormat="1" ht="15" customHeight="1">
      <c r="B70" s="246"/>
      <c r="C70" s="252"/>
      <c r="D70" s="250" t="s">
        <v>3454</v>
      </c>
      <c r="E70" s="250"/>
      <c r="F70" s="250"/>
      <c r="G70" s="250"/>
      <c r="H70" s="250"/>
      <c r="I70" s="250"/>
      <c r="J70" s="250"/>
      <c r="K70" s="248"/>
    </row>
    <row r="71" s="1" customFormat="1" ht="12.75" customHeight="1">
      <c r="B71" s="257"/>
      <c r="C71" s="258"/>
      <c r="D71" s="258"/>
      <c r="E71" s="258"/>
      <c r="F71" s="258"/>
      <c r="G71" s="258"/>
      <c r="H71" s="258"/>
      <c r="I71" s="258"/>
      <c r="J71" s="258"/>
      <c r="K71" s="259"/>
    </row>
    <row r="72" s="1" customFormat="1" ht="18.75" customHeight="1">
      <c r="B72" s="260"/>
      <c r="C72" s="260"/>
      <c r="D72" s="260"/>
      <c r="E72" s="260"/>
      <c r="F72" s="260"/>
      <c r="G72" s="260"/>
      <c r="H72" s="260"/>
      <c r="I72" s="260"/>
      <c r="J72" s="260"/>
      <c r="K72" s="261"/>
    </row>
    <row r="73" s="1" customFormat="1" ht="18.75" customHeight="1">
      <c r="B73" s="261"/>
      <c r="C73" s="261"/>
      <c r="D73" s="261"/>
      <c r="E73" s="261"/>
      <c r="F73" s="261"/>
      <c r="G73" s="261"/>
      <c r="H73" s="261"/>
      <c r="I73" s="261"/>
      <c r="J73" s="261"/>
      <c r="K73" s="261"/>
    </row>
    <row r="74" s="1" customFormat="1" ht="7.5" customHeight="1">
      <c r="B74" s="262"/>
      <c r="C74" s="263"/>
      <c r="D74" s="263"/>
      <c r="E74" s="263"/>
      <c r="F74" s="263"/>
      <c r="G74" s="263"/>
      <c r="H74" s="263"/>
      <c r="I74" s="263"/>
      <c r="J74" s="263"/>
      <c r="K74" s="264"/>
    </row>
    <row r="75" s="1" customFormat="1" ht="45" customHeight="1">
      <c r="B75" s="265"/>
      <c r="C75" s="266" t="s">
        <v>3455</v>
      </c>
      <c r="D75" s="266"/>
      <c r="E75" s="266"/>
      <c r="F75" s="266"/>
      <c r="G75" s="266"/>
      <c r="H75" s="266"/>
      <c r="I75" s="266"/>
      <c r="J75" s="266"/>
      <c r="K75" s="267"/>
    </row>
    <row r="76" s="1" customFormat="1" ht="17.25" customHeight="1">
      <c r="B76" s="265"/>
      <c r="C76" s="268" t="s">
        <v>3456</v>
      </c>
      <c r="D76" s="268"/>
      <c r="E76" s="268"/>
      <c r="F76" s="268" t="s">
        <v>3457</v>
      </c>
      <c r="G76" s="269"/>
      <c r="H76" s="268" t="s">
        <v>54</v>
      </c>
      <c r="I76" s="268" t="s">
        <v>57</v>
      </c>
      <c r="J76" s="268" t="s">
        <v>3458</v>
      </c>
      <c r="K76" s="267"/>
    </row>
    <row r="77" s="1" customFormat="1" ht="17.25" customHeight="1">
      <c r="B77" s="265"/>
      <c r="C77" s="270" t="s">
        <v>3459</v>
      </c>
      <c r="D77" s="270"/>
      <c r="E77" s="270"/>
      <c r="F77" s="271" t="s">
        <v>3460</v>
      </c>
      <c r="G77" s="272"/>
      <c r="H77" s="270"/>
      <c r="I77" s="270"/>
      <c r="J77" s="270" t="s">
        <v>3461</v>
      </c>
      <c r="K77" s="267"/>
    </row>
    <row r="78" s="1" customFormat="1" ht="5.25" customHeight="1">
      <c r="B78" s="265"/>
      <c r="C78" s="273"/>
      <c r="D78" s="273"/>
      <c r="E78" s="273"/>
      <c r="F78" s="273"/>
      <c r="G78" s="274"/>
      <c r="H78" s="273"/>
      <c r="I78" s="273"/>
      <c r="J78" s="273"/>
      <c r="K78" s="267"/>
    </row>
    <row r="79" s="1" customFormat="1" ht="15" customHeight="1">
      <c r="B79" s="265"/>
      <c r="C79" s="253" t="s">
        <v>53</v>
      </c>
      <c r="D79" s="275"/>
      <c r="E79" s="275"/>
      <c r="F79" s="276" t="s">
        <v>3462</v>
      </c>
      <c r="G79" s="277"/>
      <c r="H79" s="253" t="s">
        <v>3463</v>
      </c>
      <c r="I79" s="253" t="s">
        <v>3464</v>
      </c>
      <c r="J79" s="253">
        <v>20</v>
      </c>
      <c r="K79" s="267"/>
    </row>
    <row r="80" s="1" customFormat="1" ht="15" customHeight="1">
      <c r="B80" s="265"/>
      <c r="C80" s="253" t="s">
        <v>3465</v>
      </c>
      <c r="D80" s="253"/>
      <c r="E80" s="253"/>
      <c r="F80" s="276" t="s">
        <v>3462</v>
      </c>
      <c r="G80" s="277"/>
      <c r="H80" s="253" t="s">
        <v>3466</v>
      </c>
      <c r="I80" s="253" t="s">
        <v>3464</v>
      </c>
      <c r="J80" s="253">
        <v>120</v>
      </c>
      <c r="K80" s="267"/>
    </row>
    <row r="81" s="1" customFormat="1" ht="15" customHeight="1">
      <c r="B81" s="278"/>
      <c r="C81" s="253" t="s">
        <v>3467</v>
      </c>
      <c r="D81" s="253"/>
      <c r="E81" s="253"/>
      <c r="F81" s="276" t="s">
        <v>3468</v>
      </c>
      <c r="G81" s="277"/>
      <c r="H81" s="253" t="s">
        <v>3469</v>
      </c>
      <c r="I81" s="253" t="s">
        <v>3464</v>
      </c>
      <c r="J81" s="253">
        <v>50</v>
      </c>
      <c r="K81" s="267"/>
    </row>
    <row r="82" s="1" customFormat="1" ht="15" customHeight="1">
      <c r="B82" s="278"/>
      <c r="C82" s="253" t="s">
        <v>3470</v>
      </c>
      <c r="D82" s="253"/>
      <c r="E82" s="253"/>
      <c r="F82" s="276" t="s">
        <v>3462</v>
      </c>
      <c r="G82" s="277"/>
      <c r="H82" s="253" t="s">
        <v>3471</v>
      </c>
      <c r="I82" s="253" t="s">
        <v>3472</v>
      </c>
      <c r="J82" s="253"/>
      <c r="K82" s="267"/>
    </row>
    <row r="83" s="1" customFormat="1" ht="15" customHeight="1">
      <c r="B83" s="278"/>
      <c r="C83" s="279" t="s">
        <v>3473</v>
      </c>
      <c r="D83" s="279"/>
      <c r="E83" s="279"/>
      <c r="F83" s="280" t="s">
        <v>3468</v>
      </c>
      <c r="G83" s="279"/>
      <c r="H83" s="279" t="s">
        <v>3474</v>
      </c>
      <c r="I83" s="279" t="s">
        <v>3464</v>
      </c>
      <c r="J83" s="279">
        <v>15</v>
      </c>
      <c r="K83" s="267"/>
    </row>
    <row r="84" s="1" customFormat="1" ht="15" customHeight="1">
      <c r="B84" s="278"/>
      <c r="C84" s="279" t="s">
        <v>3475</v>
      </c>
      <c r="D84" s="279"/>
      <c r="E84" s="279"/>
      <c r="F84" s="280" t="s">
        <v>3468</v>
      </c>
      <c r="G84" s="279"/>
      <c r="H84" s="279" t="s">
        <v>3476</v>
      </c>
      <c r="I84" s="279" t="s">
        <v>3464</v>
      </c>
      <c r="J84" s="279">
        <v>15</v>
      </c>
      <c r="K84" s="267"/>
    </row>
    <row r="85" s="1" customFormat="1" ht="15" customHeight="1">
      <c r="B85" s="278"/>
      <c r="C85" s="279" t="s">
        <v>3477</v>
      </c>
      <c r="D85" s="279"/>
      <c r="E85" s="279"/>
      <c r="F85" s="280" t="s">
        <v>3468</v>
      </c>
      <c r="G85" s="279"/>
      <c r="H85" s="279" t="s">
        <v>3478</v>
      </c>
      <c r="I85" s="279" t="s">
        <v>3464</v>
      </c>
      <c r="J85" s="279">
        <v>20</v>
      </c>
      <c r="K85" s="267"/>
    </row>
    <row r="86" s="1" customFormat="1" ht="15" customHeight="1">
      <c r="B86" s="278"/>
      <c r="C86" s="279" t="s">
        <v>3479</v>
      </c>
      <c r="D86" s="279"/>
      <c r="E86" s="279"/>
      <c r="F86" s="280" t="s">
        <v>3468</v>
      </c>
      <c r="G86" s="279"/>
      <c r="H86" s="279" t="s">
        <v>3480</v>
      </c>
      <c r="I86" s="279" t="s">
        <v>3464</v>
      </c>
      <c r="J86" s="279">
        <v>20</v>
      </c>
      <c r="K86" s="267"/>
    </row>
    <row r="87" s="1" customFormat="1" ht="15" customHeight="1">
      <c r="B87" s="278"/>
      <c r="C87" s="253" t="s">
        <v>3481</v>
      </c>
      <c r="D87" s="253"/>
      <c r="E87" s="253"/>
      <c r="F87" s="276" t="s">
        <v>3468</v>
      </c>
      <c r="G87" s="277"/>
      <c r="H87" s="253" t="s">
        <v>3482</v>
      </c>
      <c r="I87" s="253" t="s">
        <v>3464</v>
      </c>
      <c r="J87" s="253">
        <v>50</v>
      </c>
      <c r="K87" s="267"/>
    </row>
    <row r="88" s="1" customFormat="1" ht="15" customHeight="1">
      <c r="B88" s="278"/>
      <c r="C88" s="253" t="s">
        <v>3483</v>
      </c>
      <c r="D88" s="253"/>
      <c r="E88" s="253"/>
      <c r="F88" s="276" t="s">
        <v>3468</v>
      </c>
      <c r="G88" s="277"/>
      <c r="H88" s="253" t="s">
        <v>3484</v>
      </c>
      <c r="I88" s="253" t="s">
        <v>3464</v>
      </c>
      <c r="J88" s="253">
        <v>20</v>
      </c>
      <c r="K88" s="267"/>
    </row>
    <row r="89" s="1" customFormat="1" ht="15" customHeight="1">
      <c r="B89" s="278"/>
      <c r="C89" s="253" t="s">
        <v>3485</v>
      </c>
      <c r="D89" s="253"/>
      <c r="E89" s="253"/>
      <c r="F89" s="276" t="s">
        <v>3468</v>
      </c>
      <c r="G89" s="277"/>
      <c r="H89" s="253" t="s">
        <v>3486</v>
      </c>
      <c r="I89" s="253" t="s">
        <v>3464</v>
      </c>
      <c r="J89" s="253">
        <v>20</v>
      </c>
      <c r="K89" s="267"/>
    </row>
    <row r="90" s="1" customFormat="1" ht="15" customHeight="1">
      <c r="B90" s="278"/>
      <c r="C90" s="253" t="s">
        <v>3487</v>
      </c>
      <c r="D90" s="253"/>
      <c r="E90" s="253"/>
      <c r="F90" s="276" t="s">
        <v>3468</v>
      </c>
      <c r="G90" s="277"/>
      <c r="H90" s="253" t="s">
        <v>3488</v>
      </c>
      <c r="I90" s="253" t="s">
        <v>3464</v>
      </c>
      <c r="J90" s="253">
        <v>50</v>
      </c>
      <c r="K90" s="267"/>
    </row>
    <row r="91" s="1" customFormat="1" ht="15" customHeight="1">
      <c r="B91" s="278"/>
      <c r="C91" s="253" t="s">
        <v>3489</v>
      </c>
      <c r="D91" s="253"/>
      <c r="E91" s="253"/>
      <c r="F91" s="276" t="s">
        <v>3468</v>
      </c>
      <c r="G91" s="277"/>
      <c r="H91" s="253" t="s">
        <v>3489</v>
      </c>
      <c r="I91" s="253" t="s">
        <v>3464</v>
      </c>
      <c r="J91" s="253">
        <v>50</v>
      </c>
      <c r="K91" s="267"/>
    </row>
    <row r="92" s="1" customFormat="1" ht="15" customHeight="1">
      <c r="B92" s="278"/>
      <c r="C92" s="253" t="s">
        <v>3490</v>
      </c>
      <c r="D92" s="253"/>
      <c r="E92" s="253"/>
      <c r="F92" s="276" t="s">
        <v>3468</v>
      </c>
      <c r="G92" s="277"/>
      <c r="H92" s="253" t="s">
        <v>3491</v>
      </c>
      <c r="I92" s="253" t="s">
        <v>3464</v>
      </c>
      <c r="J92" s="253">
        <v>255</v>
      </c>
      <c r="K92" s="267"/>
    </row>
    <row r="93" s="1" customFormat="1" ht="15" customHeight="1">
      <c r="B93" s="278"/>
      <c r="C93" s="253" t="s">
        <v>3492</v>
      </c>
      <c r="D93" s="253"/>
      <c r="E93" s="253"/>
      <c r="F93" s="276" t="s">
        <v>3462</v>
      </c>
      <c r="G93" s="277"/>
      <c r="H93" s="253" t="s">
        <v>3493</v>
      </c>
      <c r="I93" s="253" t="s">
        <v>3494</v>
      </c>
      <c r="J93" s="253"/>
      <c r="K93" s="267"/>
    </row>
    <row r="94" s="1" customFormat="1" ht="15" customHeight="1">
      <c r="B94" s="278"/>
      <c r="C94" s="253" t="s">
        <v>3495</v>
      </c>
      <c r="D94" s="253"/>
      <c r="E94" s="253"/>
      <c r="F94" s="276" t="s">
        <v>3462</v>
      </c>
      <c r="G94" s="277"/>
      <c r="H94" s="253" t="s">
        <v>3496</v>
      </c>
      <c r="I94" s="253" t="s">
        <v>3497</v>
      </c>
      <c r="J94" s="253"/>
      <c r="K94" s="267"/>
    </row>
    <row r="95" s="1" customFormat="1" ht="15" customHeight="1">
      <c r="B95" s="278"/>
      <c r="C95" s="253" t="s">
        <v>3498</v>
      </c>
      <c r="D95" s="253"/>
      <c r="E95" s="253"/>
      <c r="F95" s="276" t="s">
        <v>3462</v>
      </c>
      <c r="G95" s="277"/>
      <c r="H95" s="253" t="s">
        <v>3498</v>
      </c>
      <c r="I95" s="253" t="s">
        <v>3497</v>
      </c>
      <c r="J95" s="253"/>
      <c r="K95" s="267"/>
    </row>
    <row r="96" s="1" customFormat="1" ht="15" customHeight="1">
      <c r="B96" s="278"/>
      <c r="C96" s="253" t="s">
        <v>38</v>
      </c>
      <c r="D96" s="253"/>
      <c r="E96" s="253"/>
      <c r="F96" s="276" t="s">
        <v>3462</v>
      </c>
      <c r="G96" s="277"/>
      <c r="H96" s="253" t="s">
        <v>3499</v>
      </c>
      <c r="I96" s="253" t="s">
        <v>3497</v>
      </c>
      <c r="J96" s="253"/>
      <c r="K96" s="267"/>
    </row>
    <row r="97" s="1" customFormat="1" ht="15" customHeight="1">
      <c r="B97" s="278"/>
      <c r="C97" s="253" t="s">
        <v>48</v>
      </c>
      <c r="D97" s="253"/>
      <c r="E97" s="253"/>
      <c r="F97" s="276" t="s">
        <v>3462</v>
      </c>
      <c r="G97" s="277"/>
      <c r="H97" s="253" t="s">
        <v>3500</v>
      </c>
      <c r="I97" s="253" t="s">
        <v>3497</v>
      </c>
      <c r="J97" s="253"/>
      <c r="K97" s="267"/>
    </row>
    <row r="98" s="1" customFormat="1" ht="15" customHeight="1">
      <c r="B98" s="281"/>
      <c r="C98" s="282"/>
      <c r="D98" s="282"/>
      <c r="E98" s="282"/>
      <c r="F98" s="282"/>
      <c r="G98" s="282"/>
      <c r="H98" s="282"/>
      <c r="I98" s="282"/>
      <c r="J98" s="282"/>
      <c r="K98" s="283"/>
    </row>
    <row r="99" s="1" customFormat="1" ht="18.75" customHeight="1">
      <c r="B99" s="284"/>
      <c r="C99" s="285"/>
      <c r="D99" s="285"/>
      <c r="E99" s="285"/>
      <c r="F99" s="285"/>
      <c r="G99" s="285"/>
      <c r="H99" s="285"/>
      <c r="I99" s="285"/>
      <c r="J99" s="285"/>
      <c r="K99" s="284"/>
    </row>
    <row r="100" s="1" customFormat="1" ht="18.75" customHeight="1">
      <c r="B100" s="261"/>
      <c r="C100" s="261"/>
      <c r="D100" s="261"/>
      <c r="E100" s="261"/>
      <c r="F100" s="261"/>
      <c r="G100" s="261"/>
      <c r="H100" s="261"/>
      <c r="I100" s="261"/>
      <c r="J100" s="261"/>
      <c r="K100" s="261"/>
    </row>
    <row r="101" s="1" customFormat="1" ht="7.5" customHeight="1">
      <c r="B101" s="262"/>
      <c r="C101" s="263"/>
      <c r="D101" s="263"/>
      <c r="E101" s="263"/>
      <c r="F101" s="263"/>
      <c r="G101" s="263"/>
      <c r="H101" s="263"/>
      <c r="I101" s="263"/>
      <c r="J101" s="263"/>
      <c r="K101" s="264"/>
    </row>
    <row r="102" s="1" customFormat="1" ht="45" customHeight="1">
      <c r="B102" s="265"/>
      <c r="C102" s="266" t="s">
        <v>3501</v>
      </c>
      <c r="D102" s="266"/>
      <c r="E102" s="266"/>
      <c r="F102" s="266"/>
      <c r="G102" s="266"/>
      <c r="H102" s="266"/>
      <c r="I102" s="266"/>
      <c r="J102" s="266"/>
      <c r="K102" s="267"/>
    </row>
    <row r="103" s="1" customFormat="1" ht="17.25" customHeight="1">
      <c r="B103" s="265"/>
      <c r="C103" s="268" t="s">
        <v>3456</v>
      </c>
      <c r="D103" s="268"/>
      <c r="E103" s="268"/>
      <c r="F103" s="268" t="s">
        <v>3457</v>
      </c>
      <c r="G103" s="269"/>
      <c r="H103" s="268" t="s">
        <v>54</v>
      </c>
      <c r="I103" s="268" t="s">
        <v>57</v>
      </c>
      <c r="J103" s="268" t="s">
        <v>3458</v>
      </c>
      <c r="K103" s="267"/>
    </row>
    <row r="104" s="1" customFormat="1" ht="17.25" customHeight="1">
      <c r="B104" s="265"/>
      <c r="C104" s="270" t="s">
        <v>3459</v>
      </c>
      <c r="D104" s="270"/>
      <c r="E104" s="270"/>
      <c r="F104" s="271" t="s">
        <v>3460</v>
      </c>
      <c r="G104" s="272"/>
      <c r="H104" s="270"/>
      <c r="I104" s="270"/>
      <c r="J104" s="270" t="s">
        <v>3461</v>
      </c>
      <c r="K104" s="267"/>
    </row>
    <row r="105" s="1" customFormat="1" ht="5.25" customHeight="1">
      <c r="B105" s="265"/>
      <c r="C105" s="268"/>
      <c r="D105" s="268"/>
      <c r="E105" s="268"/>
      <c r="F105" s="268"/>
      <c r="G105" s="286"/>
      <c r="H105" s="268"/>
      <c r="I105" s="268"/>
      <c r="J105" s="268"/>
      <c r="K105" s="267"/>
    </row>
    <row r="106" s="1" customFormat="1" ht="15" customHeight="1">
      <c r="B106" s="265"/>
      <c r="C106" s="253" t="s">
        <v>53</v>
      </c>
      <c r="D106" s="275"/>
      <c r="E106" s="275"/>
      <c r="F106" s="276" t="s">
        <v>3462</v>
      </c>
      <c r="G106" s="253"/>
      <c r="H106" s="253" t="s">
        <v>3502</v>
      </c>
      <c r="I106" s="253" t="s">
        <v>3464</v>
      </c>
      <c r="J106" s="253">
        <v>20</v>
      </c>
      <c r="K106" s="267"/>
    </row>
    <row r="107" s="1" customFormat="1" ht="15" customHeight="1">
      <c r="B107" s="265"/>
      <c r="C107" s="253" t="s">
        <v>3465</v>
      </c>
      <c r="D107" s="253"/>
      <c r="E107" s="253"/>
      <c r="F107" s="276" t="s">
        <v>3462</v>
      </c>
      <c r="G107" s="253"/>
      <c r="H107" s="253" t="s">
        <v>3502</v>
      </c>
      <c r="I107" s="253" t="s">
        <v>3464</v>
      </c>
      <c r="J107" s="253">
        <v>120</v>
      </c>
      <c r="K107" s="267"/>
    </row>
    <row r="108" s="1" customFormat="1" ht="15" customHeight="1">
      <c r="B108" s="278"/>
      <c r="C108" s="253" t="s">
        <v>3467</v>
      </c>
      <c r="D108" s="253"/>
      <c r="E108" s="253"/>
      <c r="F108" s="276" t="s">
        <v>3468</v>
      </c>
      <c r="G108" s="253"/>
      <c r="H108" s="253" t="s">
        <v>3502</v>
      </c>
      <c r="I108" s="253" t="s">
        <v>3464</v>
      </c>
      <c r="J108" s="253">
        <v>50</v>
      </c>
      <c r="K108" s="267"/>
    </row>
    <row r="109" s="1" customFormat="1" ht="15" customHeight="1">
      <c r="B109" s="278"/>
      <c r="C109" s="253" t="s">
        <v>3470</v>
      </c>
      <c r="D109" s="253"/>
      <c r="E109" s="253"/>
      <c r="F109" s="276" t="s">
        <v>3462</v>
      </c>
      <c r="G109" s="253"/>
      <c r="H109" s="253" t="s">
        <v>3502</v>
      </c>
      <c r="I109" s="253" t="s">
        <v>3472</v>
      </c>
      <c r="J109" s="253"/>
      <c r="K109" s="267"/>
    </row>
    <row r="110" s="1" customFormat="1" ht="15" customHeight="1">
      <c r="B110" s="278"/>
      <c r="C110" s="253" t="s">
        <v>3481</v>
      </c>
      <c r="D110" s="253"/>
      <c r="E110" s="253"/>
      <c r="F110" s="276" t="s">
        <v>3468</v>
      </c>
      <c r="G110" s="253"/>
      <c r="H110" s="253" t="s">
        <v>3502</v>
      </c>
      <c r="I110" s="253" t="s">
        <v>3464</v>
      </c>
      <c r="J110" s="253">
        <v>50</v>
      </c>
      <c r="K110" s="267"/>
    </row>
    <row r="111" s="1" customFormat="1" ht="15" customHeight="1">
      <c r="B111" s="278"/>
      <c r="C111" s="253" t="s">
        <v>3489</v>
      </c>
      <c r="D111" s="253"/>
      <c r="E111" s="253"/>
      <c r="F111" s="276" t="s">
        <v>3468</v>
      </c>
      <c r="G111" s="253"/>
      <c r="H111" s="253" t="s">
        <v>3502</v>
      </c>
      <c r="I111" s="253" t="s">
        <v>3464</v>
      </c>
      <c r="J111" s="253">
        <v>50</v>
      </c>
      <c r="K111" s="267"/>
    </row>
    <row r="112" s="1" customFormat="1" ht="15" customHeight="1">
      <c r="B112" s="278"/>
      <c r="C112" s="253" t="s">
        <v>3487</v>
      </c>
      <c r="D112" s="253"/>
      <c r="E112" s="253"/>
      <c r="F112" s="276" t="s">
        <v>3468</v>
      </c>
      <c r="G112" s="253"/>
      <c r="H112" s="253" t="s">
        <v>3502</v>
      </c>
      <c r="I112" s="253" t="s">
        <v>3464</v>
      </c>
      <c r="J112" s="253">
        <v>50</v>
      </c>
      <c r="K112" s="267"/>
    </row>
    <row r="113" s="1" customFormat="1" ht="15" customHeight="1">
      <c r="B113" s="278"/>
      <c r="C113" s="253" t="s">
        <v>53</v>
      </c>
      <c r="D113" s="253"/>
      <c r="E113" s="253"/>
      <c r="F113" s="276" t="s">
        <v>3462</v>
      </c>
      <c r="G113" s="253"/>
      <c r="H113" s="253" t="s">
        <v>3503</v>
      </c>
      <c r="I113" s="253" t="s">
        <v>3464</v>
      </c>
      <c r="J113" s="253">
        <v>20</v>
      </c>
      <c r="K113" s="267"/>
    </row>
    <row r="114" s="1" customFormat="1" ht="15" customHeight="1">
      <c r="B114" s="278"/>
      <c r="C114" s="253" t="s">
        <v>3504</v>
      </c>
      <c r="D114" s="253"/>
      <c r="E114" s="253"/>
      <c r="F114" s="276" t="s">
        <v>3462</v>
      </c>
      <c r="G114" s="253"/>
      <c r="H114" s="253" t="s">
        <v>3505</v>
      </c>
      <c r="I114" s="253" t="s">
        <v>3464</v>
      </c>
      <c r="J114" s="253">
        <v>120</v>
      </c>
      <c r="K114" s="267"/>
    </row>
    <row r="115" s="1" customFormat="1" ht="15" customHeight="1">
      <c r="B115" s="278"/>
      <c r="C115" s="253" t="s">
        <v>38</v>
      </c>
      <c r="D115" s="253"/>
      <c r="E115" s="253"/>
      <c r="F115" s="276" t="s">
        <v>3462</v>
      </c>
      <c r="G115" s="253"/>
      <c r="H115" s="253" t="s">
        <v>3506</v>
      </c>
      <c r="I115" s="253" t="s">
        <v>3497</v>
      </c>
      <c r="J115" s="253"/>
      <c r="K115" s="267"/>
    </row>
    <row r="116" s="1" customFormat="1" ht="15" customHeight="1">
      <c r="B116" s="278"/>
      <c r="C116" s="253" t="s">
        <v>48</v>
      </c>
      <c r="D116" s="253"/>
      <c r="E116" s="253"/>
      <c r="F116" s="276" t="s">
        <v>3462</v>
      </c>
      <c r="G116" s="253"/>
      <c r="H116" s="253" t="s">
        <v>3507</v>
      </c>
      <c r="I116" s="253" t="s">
        <v>3497</v>
      </c>
      <c r="J116" s="253"/>
      <c r="K116" s="267"/>
    </row>
    <row r="117" s="1" customFormat="1" ht="15" customHeight="1">
      <c r="B117" s="278"/>
      <c r="C117" s="253" t="s">
        <v>57</v>
      </c>
      <c r="D117" s="253"/>
      <c r="E117" s="253"/>
      <c r="F117" s="276" t="s">
        <v>3462</v>
      </c>
      <c r="G117" s="253"/>
      <c r="H117" s="253" t="s">
        <v>3508</v>
      </c>
      <c r="I117" s="253" t="s">
        <v>3509</v>
      </c>
      <c r="J117" s="253"/>
      <c r="K117" s="267"/>
    </row>
    <row r="118" s="1" customFormat="1" ht="15" customHeight="1">
      <c r="B118" s="281"/>
      <c r="C118" s="287"/>
      <c r="D118" s="287"/>
      <c r="E118" s="287"/>
      <c r="F118" s="287"/>
      <c r="G118" s="287"/>
      <c r="H118" s="287"/>
      <c r="I118" s="287"/>
      <c r="J118" s="287"/>
      <c r="K118" s="283"/>
    </row>
    <row r="119" s="1" customFormat="1" ht="18.75" customHeight="1">
      <c r="B119" s="288"/>
      <c r="C119" s="289"/>
      <c r="D119" s="289"/>
      <c r="E119" s="289"/>
      <c r="F119" s="290"/>
      <c r="G119" s="289"/>
      <c r="H119" s="289"/>
      <c r="I119" s="289"/>
      <c r="J119" s="289"/>
      <c r="K119" s="288"/>
    </row>
    <row r="120" s="1" customFormat="1" ht="18.75" customHeight="1">
      <c r="B120" s="261"/>
      <c r="C120" s="261"/>
      <c r="D120" s="261"/>
      <c r="E120" s="261"/>
      <c r="F120" s="261"/>
      <c r="G120" s="261"/>
      <c r="H120" s="261"/>
      <c r="I120" s="261"/>
      <c r="J120" s="261"/>
      <c r="K120" s="261"/>
    </row>
    <row r="121" s="1" customFormat="1" ht="7.5" customHeight="1">
      <c r="B121" s="291"/>
      <c r="C121" s="292"/>
      <c r="D121" s="292"/>
      <c r="E121" s="292"/>
      <c r="F121" s="292"/>
      <c r="G121" s="292"/>
      <c r="H121" s="292"/>
      <c r="I121" s="292"/>
      <c r="J121" s="292"/>
      <c r="K121" s="293"/>
    </row>
    <row r="122" s="1" customFormat="1" ht="45" customHeight="1">
      <c r="B122" s="294"/>
      <c r="C122" s="244" t="s">
        <v>3510</v>
      </c>
      <c r="D122" s="244"/>
      <c r="E122" s="244"/>
      <c r="F122" s="244"/>
      <c r="G122" s="244"/>
      <c r="H122" s="244"/>
      <c r="I122" s="244"/>
      <c r="J122" s="244"/>
      <c r="K122" s="295"/>
    </row>
    <row r="123" s="1" customFormat="1" ht="17.25" customHeight="1">
      <c r="B123" s="296"/>
      <c r="C123" s="268" t="s">
        <v>3456</v>
      </c>
      <c r="D123" s="268"/>
      <c r="E123" s="268"/>
      <c r="F123" s="268" t="s">
        <v>3457</v>
      </c>
      <c r="G123" s="269"/>
      <c r="H123" s="268" t="s">
        <v>54</v>
      </c>
      <c r="I123" s="268" t="s">
        <v>57</v>
      </c>
      <c r="J123" s="268" t="s">
        <v>3458</v>
      </c>
      <c r="K123" s="297"/>
    </row>
    <row r="124" s="1" customFormat="1" ht="17.25" customHeight="1">
      <c r="B124" s="296"/>
      <c r="C124" s="270" t="s">
        <v>3459</v>
      </c>
      <c r="D124" s="270"/>
      <c r="E124" s="270"/>
      <c r="F124" s="271" t="s">
        <v>3460</v>
      </c>
      <c r="G124" s="272"/>
      <c r="H124" s="270"/>
      <c r="I124" s="270"/>
      <c r="J124" s="270" t="s">
        <v>3461</v>
      </c>
      <c r="K124" s="297"/>
    </row>
    <row r="125" s="1" customFormat="1" ht="5.25" customHeight="1">
      <c r="B125" s="298"/>
      <c r="C125" s="273"/>
      <c r="D125" s="273"/>
      <c r="E125" s="273"/>
      <c r="F125" s="273"/>
      <c r="G125" s="299"/>
      <c r="H125" s="273"/>
      <c r="I125" s="273"/>
      <c r="J125" s="273"/>
      <c r="K125" s="300"/>
    </row>
    <row r="126" s="1" customFormat="1" ht="15" customHeight="1">
      <c r="B126" s="298"/>
      <c r="C126" s="253" t="s">
        <v>3465</v>
      </c>
      <c r="D126" s="275"/>
      <c r="E126" s="275"/>
      <c r="F126" s="276" t="s">
        <v>3462</v>
      </c>
      <c r="G126" s="253"/>
      <c r="H126" s="253" t="s">
        <v>3502</v>
      </c>
      <c r="I126" s="253" t="s">
        <v>3464</v>
      </c>
      <c r="J126" s="253">
        <v>120</v>
      </c>
      <c r="K126" s="301"/>
    </row>
    <row r="127" s="1" customFormat="1" ht="15" customHeight="1">
      <c r="B127" s="298"/>
      <c r="C127" s="253" t="s">
        <v>3511</v>
      </c>
      <c r="D127" s="253"/>
      <c r="E127" s="253"/>
      <c r="F127" s="276" t="s">
        <v>3462</v>
      </c>
      <c r="G127" s="253"/>
      <c r="H127" s="253" t="s">
        <v>3512</v>
      </c>
      <c r="I127" s="253" t="s">
        <v>3464</v>
      </c>
      <c r="J127" s="253" t="s">
        <v>3513</v>
      </c>
      <c r="K127" s="301"/>
    </row>
    <row r="128" s="1" customFormat="1" ht="15" customHeight="1">
      <c r="B128" s="298"/>
      <c r="C128" s="253" t="s">
        <v>85</v>
      </c>
      <c r="D128" s="253"/>
      <c r="E128" s="253"/>
      <c r="F128" s="276" t="s">
        <v>3462</v>
      </c>
      <c r="G128" s="253"/>
      <c r="H128" s="253" t="s">
        <v>3514</v>
      </c>
      <c r="I128" s="253" t="s">
        <v>3464</v>
      </c>
      <c r="J128" s="253" t="s">
        <v>3513</v>
      </c>
      <c r="K128" s="301"/>
    </row>
    <row r="129" s="1" customFormat="1" ht="15" customHeight="1">
      <c r="B129" s="298"/>
      <c r="C129" s="253" t="s">
        <v>3473</v>
      </c>
      <c r="D129" s="253"/>
      <c r="E129" s="253"/>
      <c r="F129" s="276" t="s">
        <v>3468</v>
      </c>
      <c r="G129" s="253"/>
      <c r="H129" s="253" t="s">
        <v>3474</v>
      </c>
      <c r="I129" s="253" t="s">
        <v>3464</v>
      </c>
      <c r="J129" s="253">
        <v>15</v>
      </c>
      <c r="K129" s="301"/>
    </row>
    <row r="130" s="1" customFormat="1" ht="15" customHeight="1">
      <c r="B130" s="298"/>
      <c r="C130" s="279" t="s">
        <v>3475</v>
      </c>
      <c r="D130" s="279"/>
      <c r="E130" s="279"/>
      <c r="F130" s="280" t="s">
        <v>3468</v>
      </c>
      <c r="G130" s="279"/>
      <c r="H130" s="279" t="s">
        <v>3476</v>
      </c>
      <c r="I130" s="279" t="s">
        <v>3464</v>
      </c>
      <c r="J130" s="279">
        <v>15</v>
      </c>
      <c r="K130" s="301"/>
    </row>
    <row r="131" s="1" customFormat="1" ht="15" customHeight="1">
      <c r="B131" s="298"/>
      <c r="C131" s="279" t="s">
        <v>3477</v>
      </c>
      <c r="D131" s="279"/>
      <c r="E131" s="279"/>
      <c r="F131" s="280" t="s">
        <v>3468</v>
      </c>
      <c r="G131" s="279"/>
      <c r="H131" s="279" t="s">
        <v>3478</v>
      </c>
      <c r="I131" s="279" t="s">
        <v>3464</v>
      </c>
      <c r="J131" s="279">
        <v>20</v>
      </c>
      <c r="K131" s="301"/>
    </row>
    <row r="132" s="1" customFormat="1" ht="15" customHeight="1">
      <c r="B132" s="298"/>
      <c r="C132" s="279" t="s">
        <v>3479</v>
      </c>
      <c r="D132" s="279"/>
      <c r="E132" s="279"/>
      <c r="F132" s="280" t="s">
        <v>3468</v>
      </c>
      <c r="G132" s="279"/>
      <c r="H132" s="279" t="s">
        <v>3480</v>
      </c>
      <c r="I132" s="279" t="s">
        <v>3464</v>
      </c>
      <c r="J132" s="279">
        <v>20</v>
      </c>
      <c r="K132" s="301"/>
    </row>
    <row r="133" s="1" customFormat="1" ht="15" customHeight="1">
      <c r="B133" s="298"/>
      <c r="C133" s="253" t="s">
        <v>3467</v>
      </c>
      <c r="D133" s="253"/>
      <c r="E133" s="253"/>
      <c r="F133" s="276" t="s">
        <v>3468</v>
      </c>
      <c r="G133" s="253"/>
      <c r="H133" s="253" t="s">
        <v>3502</v>
      </c>
      <c r="I133" s="253" t="s">
        <v>3464</v>
      </c>
      <c r="J133" s="253">
        <v>50</v>
      </c>
      <c r="K133" s="301"/>
    </row>
    <row r="134" s="1" customFormat="1" ht="15" customHeight="1">
      <c r="B134" s="298"/>
      <c r="C134" s="253" t="s">
        <v>3481</v>
      </c>
      <c r="D134" s="253"/>
      <c r="E134" s="253"/>
      <c r="F134" s="276" t="s">
        <v>3468</v>
      </c>
      <c r="G134" s="253"/>
      <c r="H134" s="253" t="s">
        <v>3502</v>
      </c>
      <c r="I134" s="253" t="s">
        <v>3464</v>
      </c>
      <c r="J134" s="253">
        <v>50</v>
      </c>
      <c r="K134" s="301"/>
    </row>
    <row r="135" s="1" customFormat="1" ht="15" customHeight="1">
      <c r="B135" s="298"/>
      <c r="C135" s="253" t="s">
        <v>3487</v>
      </c>
      <c r="D135" s="253"/>
      <c r="E135" s="253"/>
      <c r="F135" s="276" t="s">
        <v>3468</v>
      </c>
      <c r="G135" s="253"/>
      <c r="H135" s="253" t="s">
        <v>3502</v>
      </c>
      <c r="I135" s="253" t="s">
        <v>3464</v>
      </c>
      <c r="J135" s="253">
        <v>50</v>
      </c>
      <c r="K135" s="301"/>
    </row>
    <row r="136" s="1" customFormat="1" ht="15" customHeight="1">
      <c r="B136" s="298"/>
      <c r="C136" s="253" t="s">
        <v>3489</v>
      </c>
      <c r="D136" s="253"/>
      <c r="E136" s="253"/>
      <c r="F136" s="276" t="s">
        <v>3468</v>
      </c>
      <c r="G136" s="253"/>
      <c r="H136" s="253" t="s">
        <v>3502</v>
      </c>
      <c r="I136" s="253" t="s">
        <v>3464</v>
      </c>
      <c r="J136" s="253">
        <v>50</v>
      </c>
      <c r="K136" s="301"/>
    </row>
    <row r="137" s="1" customFormat="1" ht="15" customHeight="1">
      <c r="B137" s="298"/>
      <c r="C137" s="253" t="s">
        <v>3490</v>
      </c>
      <c r="D137" s="253"/>
      <c r="E137" s="253"/>
      <c r="F137" s="276" t="s">
        <v>3468</v>
      </c>
      <c r="G137" s="253"/>
      <c r="H137" s="253" t="s">
        <v>3515</v>
      </c>
      <c r="I137" s="253" t="s">
        <v>3464</v>
      </c>
      <c r="J137" s="253">
        <v>255</v>
      </c>
      <c r="K137" s="301"/>
    </row>
    <row r="138" s="1" customFormat="1" ht="15" customHeight="1">
      <c r="B138" s="298"/>
      <c r="C138" s="253" t="s">
        <v>3492</v>
      </c>
      <c r="D138" s="253"/>
      <c r="E138" s="253"/>
      <c r="F138" s="276" t="s">
        <v>3462</v>
      </c>
      <c r="G138" s="253"/>
      <c r="H138" s="253" t="s">
        <v>3516</v>
      </c>
      <c r="I138" s="253" t="s">
        <v>3494</v>
      </c>
      <c r="J138" s="253"/>
      <c r="K138" s="301"/>
    </row>
    <row r="139" s="1" customFormat="1" ht="15" customHeight="1">
      <c r="B139" s="298"/>
      <c r="C139" s="253" t="s">
        <v>3495</v>
      </c>
      <c r="D139" s="253"/>
      <c r="E139" s="253"/>
      <c r="F139" s="276" t="s">
        <v>3462</v>
      </c>
      <c r="G139" s="253"/>
      <c r="H139" s="253" t="s">
        <v>3517</v>
      </c>
      <c r="I139" s="253" t="s">
        <v>3497</v>
      </c>
      <c r="J139" s="253"/>
      <c r="K139" s="301"/>
    </row>
    <row r="140" s="1" customFormat="1" ht="15" customHeight="1">
      <c r="B140" s="298"/>
      <c r="C140" s="253" t="s">
        <v>3498</v>
      </c>
      <c r="D140" s="253"/>
      <c r="E140" s="253"/>
      <c r="F140" s="276" t="s">
        <v>3462</v>
      </c>
      <c r="G140" s="253"/>
      <c r="H140" s="253" t="s">
        <v>3498</v>
      </c>
      <c r="I140" s="253" t="s">
        <v>3497</v>
      </c>
      <c r="J140" s="253"/>
      <c r="K140" s="301"/>
    </row>
    <row r="141" s="1" customFormat="1" ht="15" customHeight="1">
      <c r="B141" s="298"/>
      <c r="C141" s="253" t="s">
        <v>38</v>
      </c>
      <c r="D141" s="253"/>
      <c r="E141" s="253"/>
      <c r="F141" s="276" t="s">
        <v>3462</v>
      </c>
      <c r="G141" s="253"/>
      <c r="H141" s="253" t="s">
        <v>3518</v>
      </c>
      <c r="I141" s="253" t="s">
        <v>3497</v>
      </c>
      <c r="J141" s="253"/>
      <c r="K141" s="301"/>
    </row>
    <row r="142" s="1" customFormat="1" ht="15" customHeight="1">
      <c r="B142" s="298"/>
      <c r="C142" s="253" t="s">
        <v>3519</v>
      </c>
      <c r="D142" s="253"/>
      <c r="E142" s="253"/>
      <c r="F142" s="276" t="s">
        <v>3462</v>
      </c>
      <c r="G142" s="253"/>
      <c r="H142" s="253" t="s">
        <v>3520</v>
      </c>
      <c r="I142" s="253" t="s">
        <v>3497</v>
      </c>
      <c r="J142" s="253"/>
      <c r="K142" s="301"/>
    </row>
    <row r="143" s="1" customFormat="1" ht="15" customHeight="1">
      <c r="B143" s="302"/>
      <c r="C143" s="303"/>
      <c r="D143" s="303"/>
      <c r="E143" s="303"/>
      <c r="F143" s="303"/>
      <c r="G143" s="303"/>
      <c r="H143" s="303"/>
      <c r="I143" s="303"/>
      <c r="J143" s="303"/>
      <c r="K143" s="304"/>
    </row>
    <row r="144" s="1" customFormat="1" ht="18.75" customHeight="1">
      <c r="B144" s="289"/>
      <c r="C144" s="289"/>
      <c r="D144" s="289"/>
      <c r="E144" s="289"/>
      <c r="F144" s="290"/>
      <c r="G144" s="289"/>
      <c r="H144" s="289"/>
      <c r="I144" s="289"/>
      <c r="J144" s="289"/>
      <c r="K144" s="289"/>
    </row>
    <row r="145" s="1" customFormat="1" ht="18.75" customHeight="1">
      <c r="B145" s="261"/>
      <c r="C145" s="261"/>
      <c r="D145" s="261"/>
      <c r="E145" s="261"/>
      <c r="F145" s="261"/>
      <c r="G145" s="261"/>
      <c r="H145" s="261"/>
      <c r="I145" s="261"/>
      <c r="J145" s="261"/>
      <c r="K145" s="261"/>
    </row>
    <row r="146" s="1" customFormat="1" ht="7.5" customHeight="1">
      <c r="B146" s="262"/>
      <c r="C146" s="263"/>
      <c r="D146" s="263"/>
      <c r="E146" s="263"/>
      <c r="F146" s="263"/>
      <c r="G146" s="263"/>
      <c r="H146" s="263"/>
      <c r="I146" s="263"/>
      <c r="J146" s="263"/>
      <c r="K146" s="264"/>
    </row>
    <row r="147" s="1" customFormat="1" ht="45" customHeight="1">
      <c r="B147" s="265"/>
      <c r="C147" s="266" t="s">
        <v>3521</v>
      </c>
      <c r="D147" s="266"/>
      <c r="E147" s="266"/>
      <c r="F147" s="266"/>
      <c r="G147" s="266"/>
      <c r="H147" s="266"/>
      <c r="I147" s="266"/>
      <c r="J147" s="266"/>
      <c r="K147" s="267"/>
    </row>
    <row r="148" s="1" customFormat="1" ht="17.25" customHeight="1">
      <c r="B148" s="265"/>
      <c r="C148" s="268" t="s">
        <v>3456</v>
      </c>
      <c r="D148" s="268"/>
      <c r="E148" s="268"/>
      <c r="F148" s="268" t="s">
        <v>3457</v>
      </c>
      <c r="G148" s="269"/>
      <c r="H148" s="268" t="s">
        <v>54</v>
      </c>
      <c r="I148" s="268" t="s">
        <v>57</v>
      </c>
      <c r="J148" s="268" t="s">
        <v>3458</v>
      </c>
      <c r="K148" s="267"/>
    </row>
    <row r="149" s="1" customFormat="1" ht="17.25" customHeight="1">
      <c r="B149" s="265"/>
      <c r="C149" s="270" t="s">
        <v>3459</v>
      </c>
      <c r="D149" s="270"/>
      <c r="E149" s="270"/>
      <c r="F149" s="271" t="s">
        <v>3460</v>
      </c>
      <c r="G149" s="272"/>
      <c r="H149" s="270"/>
      <c r="I149" s="270"/>
      <c r="J149" s="270" t="s">
        <v>3461</v>
      </c>
      <c r="K149" s="267"/>
    </row>
    <row r="150" s="1" customFormat="1" ht="5.25" customHeight="1">
      <c r="B150" s="278"/>
      <c r="C150" s="273"/>
      <c r="D150" s="273"/>
      <c r="E150" s="273"/>
      <c r="F150" s="273"/>
      <c r="G150" s="274"/>
      <c r="H150" s="273"/>
      <c r="I150" s="273"/>
      <c r="J150" s="273"/>
      <c r="K150" s="301"/>
    </row>
    <row r="151" s="1" customFormat="1" ht="15" customHeight="1">
      <c r="B151" s="278"/>
      <c r="C151" s="305" t="s">
        <v>3465</v>
      </c>
      <c r="D151" s="253"/>
      <c r="E151" s="253"/>
      <c r="F151" s="306" t="s">
        <v>3462</v>
      </c>
      <c r="G151" s="253"/>
      <c r="H151" s="305" t="s">
        <v>3502</v>
      </c>
      <c r="I151" s="305" t="s">
        <v>3464</v>
      </c>
      <c r="J151" s="305">
        <v>120</v>
      </c>
      <c r="K151" s="301"/>
    </row>
    <row r="152" s="1" customFormat="1" ht="15" customHeight="1">
      <c r="B152" s="278"/>
      <c r="C152" s="305" t="s">
        <v>3511</v>
      </c>
      <c r="D152" s="253"/>
      <c r="E152" s="253"/>
      <c r="F152" s="306" t="s">
        <v>3462</v>
      </c>
      <c r="G152" s="253"/>
      <c r="H152" s="305" t="s">
        <v>3522</v>
      </c>
      <c r="I152" s="305" t="s">
        <v>3464</v>
      </c>
      <c r="J152" s="305" t="s">
        <v>3513</v>
      </c>
      <c r="K152" s="301"/>
    </row>
    <row r="153" s="1" customFormat="1" ht="15" customHeight="1">
      <c r="B153" s="278"/>
      <c r="C153" s="305" t="s">
        <v>85</v>
      </c>
      <c r="D153" s="253"/>
      <c r="E153" s="253"/>
      <c r="F153" s="306" t="s">
        <v>3462</v>
      </c>
      <c r="G153" s="253"/>
      <c r="H153" s="305" t="s">
        <v>3523</v>
      </c>
      <c r="I153" s="305" t="s">
        <v>3464</v>
      </c>
      <c r="J153" s="305" t="s">
        <v>3513</v>
      </c>
      <c r="K153" s="301"/>
    </row>
    <row r="154" s="1" customFormat="1" ht="15" customHeight="1">
      <c r="B154" s="278"/>
      <c r="C154" s="305" t="s">
        <v>3467</v>
      </c>
      <c r="D154" s="253"/>
      <c r="E154" s="253"/>
      <c r="F154" s="306" t="s">
        <v>3468</v>
      </c>
      <c r="G154" s="253"/>
      <c r="H154" s="305" t="s">
        <v>3502</v>
      </c>
      <c r="I154" s="305" t="s">
        <v>3464</v>
      </c>
      <c r="J154" s="305">
        <v>50</v>
      </c>
      <c r="K154" s="301"/>
    </row>
    <row r="155" s="1" customFormat="1" ht="15" customHeight="1">
      <c r="B155" s="278"/>
      <c r="C155" s="305" t="s">
        <v>3470</v>
      </c>
      <c r="D155" s="253"/>
      <c r="E155" s="253"/>
      <c r="F155" s="306" t="s">
        <v>3462</v>
      </c>
      <c r="G155" s="253"/>
      <c r="H155" s="305" t="s">
        <v>3502</v>
      </c>
      <c r="I155" s="305" t="s">
        <v>3472</v>
      </c>
      <c r="J155" s="305"/>
      <c r="K155" s="301"/>
    </row>
    <row r="156" s="1" customFormat="1" ht="15" customHeight="1">
      <c r="B156" s="278"/>
      <c r="C156" s="305" t="s">
        <v>3481</v>
      </c>
      <c r="D156" s="253"/>
      <c r="E156" s="253"/>
      <c r="F156" s="306" t="s">
        <v>3468</v>
      </c>
      <c r="G156" s="253"/>
      <c r="H156" s="305" t="s">
        <v>3502</v>
      </c>
      <c r="I156" s="305" t="s">
        <v>3464</v>
      </c>
      <c r="J156" s="305">
        <v>50</v>
      </c>
      <c r="K156" s="301"/>
    </row>
    <row r="157" s="1" customFormat="1" ht="15" customHeight="1">
      <c r="B157" s="278"/>
      <c r="C157" s="305" t="s">
        <v>3489</v>
      </c>
      <c r="D157" s="253"/>
      <c r="E157" s="253"/>
      <c r="F157" s="306" t="s">
        <v>3468</v>
      </c>
      <c r="G157" s="253"/>
      <c r="H157" s="305" t="s">
        <v>3502</v>
      </c>
      <c r="I157" s="305" t="s">
        <v>3464</v>
      </c>
      <c r="J157" s="305">
        <v>50</v>
      </c>
      <c r="K157" s="301"/>
    </row>
    <row r="158" s="1" customFormat="1" ht="15" customHeight="1">
      <c r="B158" s="278"/>
      <c r="C158" s="305" t="s">
        <v>3487</v>
      </c>
      <c r="D158" s="253"/>
      <c r="E158" s="253"/>
      <c r="F158" s="306" t="s">
        <v>3468</v>
      </c>
      <c r="G158" s="253"/>
      <c r="H158" s="305" t="s">
        <v>3502</v>
      </c>
      <c r="I158" s="305" t="s">
        <v>3464</v>
      </c>
      <c r="J158" s="305">
        <v>50</v>
      </c>
      <c r="K158" s="301"/>
    </row>
    <row r="159" s="1" customFormat="1" ht="15" customHeight="1">
      <c r="B159" s="278"/>
      <c r="C159" s="305" t="s">
        <v>207</v>
      </c>
      <c r="D159" s="253"/>
      <c r="E159" s="253"/>
      <c r="F159" s="306" t="s">
        <v>3462</v>
      </c>
      <c r="G159" s="253"/>
      <c r="H159" s="305" t="s">
        <v>3524</v>
      </c>
      <c r="I159" s="305" t="s">
        <v>3464</v>
      </c>
      <c r="J159" s="305" t="s">
        <v>3525</v>
      </c>
      <c r="K159" s="301"/>
    </row>
    <row r="160" s="1" customFormat="1" ht="15" customHeight="1">
      <c r="B160" s="278"/>
      <c r="C160" s="305" t="s">
        <v>3526</v>
      </c>
      <c r="D160" s="253"/>
      <c r="E160" s="253"/>
      <c r="F160" s="306" t="s">
        <v>3462</v>
      </c>
      <c r="G160" s="253"/>
      <c r="H160" s="305" t="s">
        <v>3527</v>
      </c>
      <c r="I160" s="305" t="s">
        <v>3497</v>
      </c>
      <c r="J160" s="305"/>
      <c r="K160" s="301"/>
    </row>
    <row r="161" s="1" customFormat="1" ht="15" customHeight="1">
      <c r="B161" s="307"/>
      <c r="C161" s="287"/>
      <c r="D161" s="287"/>
      <c r="E161" s="287"/>
      <c r="F161" s="287"/>
      <c r="G161" s="287"/>
      <c r="H161" s="287"/>
      <c r="I161" s="287"/>
      <c r="J161" s="287"/>
      <c r="K161" s="308"/>
    </row>
    <row r="162" s="1" customFormat="1" ht="18.75" customHeight="1">
      <c r="B162" s="289"/>
      <c r="C162" s="299"/>
      <c r="D162" s="299"/>
      <c r="E162" s="299"/>
      <c r="F162" s="309"/>
      <c r="G162" s="299"/>
      <c r="H162" s="299"/>
      <c r="I162" s="299"/>
      <c r="J162" s="299"/>
      <c r="K162" s="289"/>
    </row>
    <row r="163" s="1" customFormat="1" ht="18.75" customHeight="1">
      <c r="B163" s="261"/>
      <c r="C163" s="261"/>
      <c r="D163" s="261"/>
      <c r="E163" s="261"/>
      <c r="F163" s="261"/>
      <c r="G163" s="261"/>
      <c r="H163" s="261"/>
      <c r="I163" s="261"/>
      <c r="J163" s="261"/>
      <c r="K163" s="261"/>
    </row>
    <row r="164" s="1" customFormat="1" ht="7.5" customHeight="1">
      <c r="B164" s="240"/>
      <c r="C164" s="241"/>
      <c r="D164" s="241"/>
      <c r="E164" s="241"/>
      <c r="F164" s="241"/>
      <c r="G164" s="241"/>
      <c r="H164" s="241"/>
      <c r="I164" s="241"/>
      <c r="J164" s="241"/>
      <c r="K164" s="242"/>
    </row>
    <row r="165" s="1" customFormat="1" ht="45" customHeight="1">
      <c r="B165" s="243"/>
      <c r="C165" s="244" t="s">
        <v>3528</v>
      </c>
      <c r="D165" s="244"/>
      <c r="E165" s="244"/>
      <c r="F165" s="244"/>
      <c r="G165" s="244"/>
      <c r="H165" s="244"/>
      <c r="I165" s="244"/>
      <c r="J165" s="244"/>
      <c r="K165" s="245"/>
    </row>
    <row r="166" s="1" customFormat="1" ht="17.25" customHeight="1">
      <c r="B166" s="243"/>
      <c r="C166" s="268" t="s">
        <v>3456</v>
      </c>
      <c r="D166" s="268"/>
      <c r="E166" s="268"/>
      <c r="F166" s="268" t="s">
        <v>3457</v>
      </c>
      <c r="G166" s="310"/>
      <c r="H166" s="311" t="s">
        <v>54</v>
      </c>
      <c r="I166" s="311" t="s">
        <v>57</v>
      </c>
      <c r="J166" s="268" t="s">
        <v>3458</v>
      </c>
      <c r="K166" s="245"/>
    </row>
    <row r="167" s="1" customFormat="1" ht="17.25" customHeight="1">
      <c r="B167" s="246"/>
      <c r="C167" s="270" t="s">
        <v>3459</v>
      </c>
      <c r="D167" s="270"/>
      <c r="E167" s="270"/>
      <c r="F167" s="271" t="s">
        <v>3460</v>
      </c>
      <c r="G167" s="312"/>
      <c r="H167" s="313"/>
      <c r="I167" s="313"/>
      <c r="J167" s="270" t="s">
        <v>3461</v>
      </c>
      <c r="K167" s="248"/>
    </row>
    <row r="168" s="1" customFormat="1" ht="5.25" customHeight="1">
      <c r="B168" s="278"/>
      <c r="C168" s="273"/>
      <c r="D168" s="273"/>
      <c r="E168" s="273"/>
      <c r="F168" s="273"/>
      <c r="G168" s="274"/>
      <c r="H168" s="273"/>
      <c r="I168" s="273"/>
      <c r="J168" s="273"/>
      <c r="K168" s="301"/>
    </row>
    <row r="169" s="1" customFormat="1" ht="15" customHeight="1">
      <c r="B169" s="278"/>
      <c r="C169" s="253" t="s">
        <v>3465</v>
      </c>
      <c r="D169" s="253"/>
      <c r="E169" s="253"/>
      <c r="F169" s="276" t="s">
        <v>3462</v>
      </c>
      <c r="G169" s="253"/>
      <c r="H169" s="253" t="s">
        <v>3502</v>
      </c>
      <c r="I169" s="253" t="s">
        <v>3464</v>
      </c>
      <c r="J169" s="253">
        <v>120</v>
      </c>
      <c r="K169" s="301"/>
    </row>
    <row r="170" s="1" customFormat="1" ht="15" customHeight="1">
      <c r="B170" s="278"/>
      <c r="C170" s="253" t="s">
        <v>3511</v>
      </c>
      <c r="D170" s="253"/>
      <c r="E170" s="253"/>
      <c r="F170" s="276" t="s">
        <v>3462</v>
      </c>
      <c r="G170" s="253"/>
      <c r="H170" s="253" t="s">
        <v>3512</v>
      </c>
      <c r="I170" s="253" t="s">
        <v>3464</v>
      </c>
      <c r="J170" s="253" t="s">
        <v>3513</v>
      </c>
      <c r="K170" s="301"/>
    </row>
    <row r="171" s="1" customFormat="1" ht="15" customHeight="1">
      <c r="B171" s="278"/>
      <c r="C171" s="253" t="s">
        <v>85</v>
      </c>
      <c r="D171" s="253"/>
      <c r="E171" s="253"/>
      <c r="F171" s="276" t="s">
        <v>3462</v>
      </c>
      <c r="G171" s="253"/>
      <c r="H171" s="253" t="s">
        <v>3529</v>
      </c>
      <c r="I171" s="253" t="s">
        <v>3464</v>
      </c>
      <c r="J171" s="253" t="s">
        <v>3513</v>
      </c>
      <c r="K171" s="301"/>
    </row>
    <row r="172" s="1" customFormat="1" ht="15" customHeight="1">
      <c r="B172" s="278"/>
      <c r="C172" s="253" t="s">
        <v>3467</v>
      </c>
      <c r="D172" s="253"/>
      <c r="E172" s="253"/>
      <c r="F172" s="276" t="s">
        <v>3468</v>
      </c>
      <c r="G172" s="253"/>
      <c r="H172" s="253" t="s">
        <v>3529</v>
      </c>
      <c r="I172" s="253" t="s">
        <v>3464</v>
      </c>
      <c r="J172" s="253">
        <v>50</v>
      </c>
      <c r="K172" s="301"/>
    </row>
    <row r="173" s="1" customFormat="1" ht="15" customHeight="1">
      <c r="B173" s="278"/>
      <c r="C173" s="253" t="s">
        <v>3470</v>
      </c>
      <c r="D173" s="253"/>
      <c r="E173" s="253"/>
      <c r="F173" s="276" t="s">
        <v>3462</v>
      </c>
      <c r="G173" s="253"/>
      <c r="H173" s="253" t="s">
        <v>3529</v>
      </c>
      <c r="I173" s="253" t="s">
        <v>3472</v>
      </c>
      <c r="J173" s="253"/>
      <c r="K173" s="301"/>
    </row>
    <row r="174" s="1" customFormat="1" ht="15" customHeight="1">
      <c r="B174" s="278"/>
      <c r="C174" s="253" t="s">
        <v>3481</v>
      </c>
      <c r="D174" s="253"/>
      <c r="E174" s="253"/>
      <c r="F174" s="276" t="s">
        <v>3468</v>
      </c>
      <c r="G174" s="253"/>
      <c r="H174" s="253" t="s">
        <v>3529</v>
      </c>
      <c r="I174" s="253" t="s">
        <v>3464</v>
      </c>
      <c r="J174" s="253">
        <v>50</v>
      </c>
      <c r="K174" s="301"/>
    </row>
    <row r="175" s="1" customFormat="1" ht="15" customHeight="1">
      <c r="B175" s="278"/>
      <c r="C175" s="253" t="s">
        <v>3489</v>
      </c>
      <c r="D175" s="253"/>
      <c r="E175" s="253"/>
      <c r="F175" s="276" t="s">
        <v>3468</v>
      </c>
      <c r="G175" s="253"/>
      <c r="H175" s="253" t="s">
        <v>3529</v>
      </c>
      <c r="I175" s="253" t="s">
        <v>3464</v>
      </c>
      <c r="J175" s="253">
        <v>50</v>
      </c>
      <c r="K175" s="301"/>
    </row>
    <row r="176" s="1" customFormat="1" ht="15" customHeight="1">
      <c r="B176" s="278"/>
      <c r="C176" s="253" t="s">
        <v>3487</v>
      </c>
      <c r="D176" s="253"/>
      <c r="E176" s="253"/>
      <c r="F176" s="276" t="s">
        <v>3468</v>
      </c>
      <c r="G176" s="253"/>
      <c r="H176" s="253" t="s">
        <v>3529</v>
      </c>
      <c r="I176" s="253" t="s">
        <v>3464</v>
      </c>
      <c r="J176" s="253">
        <v>50</v>
      </c>
      <c r="K176" s="301"/>
    </row>
    <row r="177" s="1" customFormat="1" ht="15" customHeight="1">
      <c r="B177" s="278"/>
      <c r="C177" s="253" t="s">
        <v>218</v>
      </c>
      <c r="D177" s="253"/>
      <c r="E177" s="253"/>
      <c r="F177" s="276" t="s">
        <v>3462</v>
      </c>
      <c r="G177" s="253"/>
      <c r="H177" s="253" t="s">
        <v>3530</v>
      </c>
      <c r="I177" s="253" t="s">
        <v>3531</v>
      </c>
      <c r="J177" s="253"/>
      <c r="K177" s="301"/>
    </row>
    <row r="178" s="1" customFormat="1" ht="15" customHeight="1">
      <c r="B178" s="278"/>
      <c r="C178" s="253" t="s">
        <v>57</v>
      </c>
      <c r="D178" s="253"/>
      <c r="E178" s="253"/>
      <c r="F178" s="276" t="s">
        <v>3462</v>
      </c>
      <c r="G178" s="253"/>
      <c r="H178" s="253" t="s">
        <v>3532</v>
      </c>
      <c r="I178" s="253" t="s">
        <v>3533</v>
      </c>
      <c r="J178" s="253">
        <v>1</v>
      </c>
      <c r="K178" s="301"/>
    </row>
    <row r="179" s="1" customFormat="1" ht="15" customHeight="1">
      <c r="B179" s="278"/>
      <c r="C179" s="253" t="s">
        <v>53</v>
      </c>
      <c r="D179" s="253"/>
      <c r="E179" s="253"/>
      <c r="F179" s="276" t="s">
        <v>3462</v>
      </c>
      <c r="G179" s="253"/>
      <c r="H179" s="253" t="s">
        <v>3534</v>
      </c>
      <c r="I179" s="253" t="s">
        <v>3464</v>
      </c>
      <c r="J179" s="253">
        <v>20</v>
      </c>
      <c r="K179" s="301"/>
    </row>
    <row r="180" s="1" customFormat="1" ht="15" customHeight="1">
      <c r="B180" s="278"/>
      <c r="C180" s="253" t="s">
        <v>54</v>
      </c>
      <c r="D180" s="253"/>
      <c r="E180" s="253"/>
      <c r="F180" s="276" t="s">
        <v>3462</v>
      </c>
      <c r="G180" s="253"/>
      <c r="H180" s="253" t="s">
        <v>3535</v>
      </c>
      <c r="I180" s="253" t="s">
        <v>3464</v>
      </c>
      <c r="J180" s="253">
        <v>255</v>
      </c>
      <c r="K180" s="301"/>
    </row>
    <row r="181" s="1" customFormat="1" ht="15" customHeight="1">
      <c r="B181" s="278"/>
      <c r="C181" s="253" t="s">
        <v>219</v>
      </c>
      <c r="D181" s="253"/>
      <c r="E181" s="253"/>
      <c r="F181" s="276" t="s">
        <v>3462</v>
      </c>
      <c r="G181" s="253"/>
      <c r="H181" s="253" t="s">
        <v>3426</v>
      </c>
      <c r="I181" s="253" t="s">
        <v>3464</v>
      </c>
      <c r="J181" s="253">
        <v>10</v>
      </c>
      <c r="K181" s="301"/>
    </row>
    <row r="182" s="1" customFormat="1" ht="15" customHeight="1">
      <c r="B182" s="278"/>
      <c r="C182" s="253" t="s">
        <v>220</v>
      </c>
      <c r="D182" s="253"/>
      <c r="E182" s="253"/>
      <c r="F182" s="276" t="s">
        <v>3462</v>
      </c>
      <c r="G182" s="253"/>
      <c r="H182" s="253" t="s">
        <v>3536</v>
      </c>
      <c r="I182" s="253" t="s">
        <v>3497</v>
      </c>
      <c r="J182" s="253"/>
      <c r="K182" s="301"/>
    </row>
    <row r="183" s="1" customFormat="1" ht="15" customHeight="1">
      <c r="B183" s="278"/>
      <c r="C183" s="253" t="s">
        <v>3537</v>
      </c>
      <c r="D183" s="253"/>
      <c r="E183" s="253"/>
      <c r="F183" s="276" t="s">
        <v>3462</v>
      </c>
      <c r="G183" s="253"/>
      <c r="H183" s="253" t="s">
        <v>3538</v>
      </c>
      <c r="I183" s="253" t="s">
        <v>3497</v>
      </c>
      <c r="J183" s="253"/>
      <c r="K183" s="301"/>
    </row>
    <row r="184" s="1" customFormat="1" ht="15" customHeight="1">
      <c r="B184" s="278"/>
      <c r="C184" s="253" t="s">
        <v>3526</v>
      </c>
      <c r="D184" s="253"/>
      <c r="E184" s="253"/>
      <c r="F184" s="276" t="s">
        <v>3462</v>
      </c>
      <c r="G184" s="253"/>
      <c r="H184" s="253" t="s">
        <v>3539</v>
      </c>
      <c r="I184" s="253" t="s">
        <v>3497</v>
      </c>
      <c r="J184" s="253"/>
      <c r="K184" s="301"/>
    </row>
    <row r="185" s="1" customFormat="1" ht="15" customHeight="1">
      <c r="B185" s="278"/>
      <c r="C185" s="253" t="s">
        <v>222</v>
      </c>
      <c r="D185" s="253"/>
      <c r="E185" s="253"/>
      <c r="F185" s="276" t="s">
        <v>3468</v>
      </c>
      <c r="G185" s="253"/>
      <c r="H185" s="253" t="s">
        <v>3540</v>
      </c>
      <c r="I185" s="253" t="s">
        <v>3464</v>
      </c>
      <c r="J185" s="253">
        <v>50</v>
      </c>
      <c r="K185" s="301"/>
    </row>
    <row r="186" s="1" customFormat="1" ht="15" customHeight="1">
      <c r="B186" s="278"/>
      <c r="C186" s="253" t="s">
        <v>3541</v>
      </c>
      <c r="D186" s="253"/>
      <c r="E186" s="253"/>
      <c r="F186" s="276" t="s">
        <v>3468</v>
      </c>
      <c r="G186" s="253"/>
      <c r="H186" s="253" t="s">
        <v>3542</v>
      </c>
      <c r="I186" s="253" t="s">
        <v>3543</v>
      </c>
      <c r="J186" s="253"/>
      <c r="K186" s="301"/>
    </row>
    <row r="187" s="1" customFormat="1" ht="15" customHeight="1">
      <c r="B187" s="278"/>
      <c r="C187" s="253" t="s">
        <v>3544</v>
      </c>
      <c r="D187" s="253"/>
      <c r="E187" s="253"/>
      <c r="F187" s="276" t="s">
        <v>3468</v>
      </c>
      <c r="G187" s="253"/>
      <c r="H187" s="253" t="s">
        <v>3545</v>
      </c>
      <c r="I187" s="253" t="s">
        <v>3543</v>
      </c>
      <c r="J187" s="253"/>
      <c r="K187" s="301"/>
    </row>
    <row r="188" s="1" customFormat="1" ht="15" customHeight="1">
      <c r="B188" s="278"/>
      <c r="C188" s="253" t="s">
        <v>3546</v>
      </c>
      <c r="D188" s="253"/>
      <c r="E188" s="253"/>
      <c r="F188" s="276" t="s">
        <v>3468</v>
      </c>
      <c r="G188" s="253"/>
      <c r="H188" s="253" t="s">
        <v>3547</v>
      </c>
      <c r="I188" s="253" t="s">
        <v>3543</v>
      </c>
      <c r="J188" s="253"/>
      <c r="K188" s="301"/>
    </row>
    <row r="189" s="1" customFormat="1" ht="15" customHeight="1">
      <c r="B189" s="278"/>
      <c r="C189" s="314" t="s">
        <v>3548</v>
      </c>
      <c r="D189" s="253"/>
      <c r="E189" s="253"/>
      <c r="F189" s="276" t="s">
        <v>3468</v>
      </c>
      <c r="G189" s="253"/>
      <c r="H189" s="253" t="s">
        <v>3549</v>
      </c>
      <c r="I189" s="253" t="s">
        <v>3550</v>
      </c>
      <c r="J189" s="315" t="s">
        <v>3551</v>
      </c>
      <c r="K189" s="301"/>
    </row>
    <row r="190" s="1" customFormat="1" ht="15" customHeight="1">
      <c r="B190" s="278"/>
      <c r="C190" s="314" t="s">
        <v>42</v>
      </c>
      <c r="D190" s="253"/>
      <c r="E190" s="253"/>
      <c r="F190" s="276" t="s">
        <v>3462</v>
      </c>
      <c r="G190" s="253"/>
      <c r="H190" s="250" t="s">
        <v>3552</v>
      </c>
      <c r="I190" s="253" t="s">
        <v>3553</v>
      </c>
      <c r="J190" s="253"/>
      <c r="K190" s="301"/>
    </row>
    <row r="191" s="1" customFormat="1" ht="15" customHeight="1">
      <c r="B191" s="278"/>
      <c r="C191" s="314" t="s">
        <v>3554</v>
      </c>
      <c r="D191" s="253"/>
      <c r="E191" s="253"/>
      <c r="F191" s="276" t="s">
        <v>3462</v>
      </c>
      <c r="G191" s="253"/>
      <c r="H191" s="253" t="s">
        <v>3555</v>
      </c>
      <c r="I191" s="253" t="s">
        <v>3497</v>
      </c>
      <c r="J191" s="253"/>
      <c r="K191" s="301"/>
    </row>
    <row r="192" s="1" customFormat="1" ht="15" customHeight="1">
      <c r="B192" s="278"/>
      <c r="C192" s="314" t="s">
        <v>3556</v>
      </c>
      <c r="D192" s="253"/>
      <c r="E192" s="253"/>
      <c r="F192" s="276" t="s">
        <v>3462</v>
      </c>
      <c r="G192" s="253"/>
      <c r="H192" s="253" t="s">
        <v>3557</v>
      </c>
      <c r="I192" s="253" t="s">
        <v>3497</v>
      </c>
      <c r="J192" s="253"/>
      <c r="K192" s="301"/>
    </row>
    <row r="193" s="1" customFormat="1" ht="15" customHeight="1">
      <c r="B193" s="278"/>
      <c r="C193" s="314" t="s">
        <v>3558</v>
      </c>
      <c r="D193" s="253"/>
      <c r="E193" s="253"/>
      <c r="F193" s="276" t="s">
        <v>3468</v>
      </c>
      <c r="G193" s="253"/>
      <c r="H193" s="253" t="s">
        <v>3559</v>
      </c>
      <c r="I193" s="253" t="s">
        <v>3497</v>
      </c>
      <c r="J193" s="253"/>
      <c r="K193" s="301"/>
    </row>
    <row r="194" s="1" customFormat="1" ht="15" customHeight="1">
      <c r="B194" s="307"/>
      <c r="C194" s="316"/>
      <c r="D194" s="287"/>
      <c r="E194" s="287"/>
      <c r="F194" s="287"/>
      <c r="G194" s="287"/>
      <c r="H194" s="287"/>
      <c r="I194" s="287"/>
      <c r="J194" s="287"/>
      <c r="K194" s="308"/>
    </row>
    <row r="195" s="1" customFormat="1" ht="18.75" customHeight="1">
      <c r="B195" s="289"/>
      <c r="C195" s="299"/>
      <c r="D195" s="299"/>
      <c r="E195" s="299"/>
      <c r="F195" s="309"/>
      <c r="G195" s="299"/>
      <c r="H195" s="299"/>
      <c r="I195" s="299"/>
      <c r="J195" s="299"/>
      <c r="K195" s="289"/>
    </row>
    <row r="196" s="1" customFormat="1" ht="18.75" customHeight="1">
      <c r="B196" s="289"/>
      <c r="C196" s="299"/>
      <c r="D196" s="299"/>
      <c r="E196" s="299"/>
      <c r="F196" s="309"/>
      <c r="G196" s="299"/>
      <c r="H196" s="299"/>
      <c r="I196" s="299"/>
      <c r="J196" s="299"/>
      <c r="K196" s="289"/>
    </row>
    <row r="197" s="1" customFormat="1" ht="18.75" customHeight="1">
      <c r="B197" s="261"/>
      <c r="C197" s="261"/>
      <c r="D197" s="261"/>
      <c r="E197" s="261"/>
      <c r="F197" s="261"/>
      <c r="G197" s="261"/>
      <c r="H197" s="261"/>
      <c r="I197" s="261"/>
      <c r="J197" s="261"/>
      <c r="K197" s="261"/>
    </row>
    <row r="198" s="1" customFormat="1" ht="13.5">
      <c r="B198" s="240"/>
      <c r="C198" s="241"/>
      <c r="D198" s="241"/>
      <c r="E198" s="241"/>
      <c r="F198" s="241"/>
      <c r="G198" s="241"/>
      <c r="H198" s="241"/>
      <c r="I198" s="241"/>
      <c r="J198" s="241"/>
      <c r="K198" s="242"/>
    </row>
    <row r="199" s="1" customFormat="1" ht="21">
      <c r="B199" s="243"/>
      <c r="C199" s="244" t="s">
        <v>3560</v>
      </c>
      <c r="D199" s="244"/>
      <c r="E199" s="244"/>
      <c r="F199" s="244"/>
      <c r="G199" s="244"/>
      <c r="H199" s="244"/>
      <c r="I199" s="244"/>
      <c r="J199" s="244"/>
      <c r="K199" s="245"/>
    </row>
    <row r="200" s="1" customFormat="1" ht="25.5" customHeight="1">
      <c r="B200" s="243"/>
      <c r="C200" s="317" t="s">
        <v>3561</v>
      </c>
      <c r="D200" s="317"/>
      <c r="E200" s="317"/>
      <c r="F200" s="317" t="s">
        <v>3562</v>
      </c>
      <c r="G200" s="318"/>
      <c r="H200" s="317" t="s">
        <v>3563</v>
      </c>
      <c r="I200" s="317"/>
      <c r="J200" s="317"/>
      <c r="K200" s="245"/>
    </row>
    <row r="201" s="1" customFormat="1" ht="5.25" customHeight="1">
      <c r="B201" s="278"/>
      <c r="C201" s="273"/>
      <c r="D201" s="273"/>
      <c r="E201" s="273"/>
      <c r="F201" s="273"/>
      <c r="G201" s="299"/>
      <c r="H201" s="273"/>
      <c r="I201" s="273"/>
      <c r="J201" s="273"/>
      <c r="K201" s="301"/>
    </row>
    <row r="202" s="1" customFormat="1" ht="15" customHeight="1">
      <c r="B202" s="278"/>
      <c r="C202" s="253" t="s">
        <v>3553</v>
      </c>
      <c r="D202" s="253"/>
      <c r="E202" s="253"/>
      <c r="F202" s="276" t="s">
        <v>43</v>
      </c>
      <c r="G202" s="253"/>
      <c r="H202" s="253" t="s">
        <v>3564</v>
      </c>
      <c r="I202" s="253"/>
      <c r="J202" s="253"/>
      <c r="K202" s="301"/>
    </row>
    <row r="203" s="1" customFormat="1" ht="15" customHeight="1">
      <c r="B203" s="278"/>
      <c r="C203" s="253"/>
      <c r="D203" s="253"/>
      <c r="E203" s="253"/>
      <c r="F203" s="276" t="s">
        <v>44</v>
      </c>
      <c r="G203" s="253"/>
      <c r="H203" s="253" t="s">
        <v>3565</v>
      </c>
      <c r="I203" s="253"/>
      <c r="J203" s="253"/>
      <c r="K203" s="301"/>
    </row>
    <row r="204" s="1" customFormat="1" ht="15" customHeight="1">
      <c r="B204" s="278"/>
      <c r="C204" s="253"/>
      <c r="D204" s="253"/>
      <c r="E204" s="253"/>
      <c r="F204" s="276" t="s">
        <v>47</v>
      </c>
      <c r="G204" s="253"/>
      <c r="H204" s="253" t="s">
        <v>3566</v>
      </c>
      <c r="I204" s="253"/>
      <c r="J204" s="253"/>
      <c r="K204" s="301"/>
    </row>
    <row r="205" s="1" customFormat="1" ht="15" customHeight="1">
      <c r="B205" s="278"/>
      <c r="C205" s="253"/>
      <c r="D205" s="253"/>
      <c r="E205" s="253"/>
      <c r="F205" s="276" t="s">
        <v>45</v>
      </c>
      <c r="G205" s="253"/>
      <c r="H205" s="253" t="s">
        <v>3567</v>
      </c>
      <c r="I205" s="253"/>
      <c r="J205" s="253"/>
      <c r="K205" s="301"/>
    </row>
    <row r="206" s="1" customFormat="1" ht="15" customHeight="1">
      <c r="B206" s="278"/>
      <c r="C206" s="253"/>
      <c r="D206" s="253"/>
      <c r="E206" s="253"/>
      <c r="F206" s="276" t="s">
        <v>46</v>
      </c>
      <c r="G206" s="253"/>
      <c r="H206" s="253" t="s">
        <v>3568</v>
      </c>
      <c r="I206" s="253"/>
      <c r="J206" s="253"/>
      <c r="K206" s="301"/>
    </row>
    <row r="207" s="1" customFormat="1" ht="15" customHeight="1">
      <c r="B207" s="278"/>
      <c r="C207" s="253"/>
      <c r="D207" s="253"/>
      <c r="E207" s="253"/>
      <c r="F207" s="276"/>
      <c r="G207" s="253"/>
      <c r="H207" s="253"/>
      <c r="I207" s="253"/>
      <c r="J207" s="253"/>
      <c r="K207" s="301"/>
    </row>
    <row r="208" s="1" customFormat="1" ht="15" customHeight="1">
      <c r="B208" s="278"/>
      <c r="C208" s="253" t="s">
        <v>3509</v>
      </c>
      <c r="D208" s="253"/>
      <c r="E208" s="253"/>
      <c r="F208" s="276" t="s">
        <v>78</v>
      </c>
      <c r="G208" s="253"/>
      <c r="H208" s="253" t="s">
        <v>3569</v>
      </c>
      <c r="I208" s="253"/>
      <c r="J208" s="253"/>
      <c r="K208" s="301"/>
    </row>
    <row r="209" s="1" customFormat="1" ht="15" customHeight="1">
      <c r="B209" s="278"/>
      <c r="C209" s="253"/>
      <c r="D209" s="253"/>
      <c r="E209" s="253"/>
      <c r="F209" s="276" t="s">
        <v>3405</v>
      </c>
      <c r="G209" s="253"/>
      <c r="H209" s="253" t="s">
        <v>3406</v>
      </c>
      <c r="I209" s="253"/>
      <c r="J209" s="253"/>
      <c r="K209" s="301"/>
    </row>
    <row r="210" s="1" customFormat="1" ht="15" customHeight="1">
      <c r="B210" s="278"/>
      <c r="C210" s="253"/>
      <c r="D210" s="253"/>
      <c r="E210" s="253"/>
      <c r="F210" s="276" t="s">
        <v>3403</v>
      </c>
      <c r="G210" s="253"/>
      <c r="H210" s="253" t="s">
        <v>3570</v>
      </c>
      <c r="I210" s="253"/>
      <c r="J210" s="253"/>
      <c r="K210" s="301"/>
    </row>
    <row r="211" s="1" customFormat="1" ht="15" customHeight="1">
      <c r="B211" s="319"/>
      <c r="C211" s="253"/>
      <c r="D211" s="253"/>
      <c r="E211" s="253"/>
      <c r="F211" s="276" t="s">
        <v>3407</v>
      </c>
      <c r="G211" s="314"/>
      <c r="H211" s="305" t="s">
        <v>3408</v>
      </c>
      <c r="I211" s="305"/>
      <c r="J211" s="305"/>
      <c r="K211" s="320"/>
    </row>
    <row r="212" s="1" customFormat="1" ht="15" customHeight="1">
      <c r="B212" s="319"/>
      <c r="C212" s="253"/>
      <c r="D212" s="253"/>
      <c r="E212" s="253"/>
      <c r="F212" s="276" t="s">
        <v>3409</v>
      </c>
      <c r="G212" s="314"/>
      <c r="H212" s="305" t="s">
        <v>3389</v>
      </c>
      <c r="I212" s="305"/>
      <c r="J212" s="305"/>
      <c r="K212" s="320"/>
    </row>
    <row r="213" s="1" customFormat="1" ht="15" customHeight="1">
      <c r="B213" s="319"/>
      <c r="C213" s="253"/>
      <c r="D213" s="253"/>
      <c r="E213" s="253"/>
      <c r="F213" s="276"/>
      <c r="G213" s="314"/>
      <c r="H213" s="305"/>
      <c r="I213" s="305"/>
      <c r="J213" s="305"/>
      <c r="K213" s="320"/>
    </row>
    <row r="214" s="1" customFormat="1" ht="15" customHeight="1">
      <c r="B214" s="319"/>
      <c r="C214" s="253" t="s">
        <v>3533</v>
      </c>
      <c r="D214" s="253"/>
      <c r="E214" s="253"/>
      <c r="F214" s="276">
        <v>1</v>
      </c>
      <c r="G214" s="314"/>
      <c r="H214" s="305" t="s">
        <v>3571</v>
      </c>
      <c r="I214" s="305"/>
      <c r="J214" s="305"/>
      <c r="K214" s="320"/>
    </row>
    <row r="215" s="1" customFormat="1" ht="15" customHeight="1">
      <c r="B215" s="319"/>
      <c r="C215" s="253"/>
      <c r="D215" s="253"/>
      <c r="E215" s="253"/>
      <c r="F215" s="276">
        <v>2</v>
      </c>
      <c r="G215" s="314"/>
      <c r="H215" s="305" t="s">
        <v>3572</v>
      </c>
      <c r="I215" s="305"/>
      <c r="J215" s="305"/>
      <c r="K215" s="320"/>
    </row>
    <row r="216" s="1" customFormat="1" ht="15" customHeight="1">
      <c r="B216" s="319"/>
      <c r="C216" s="253"/>
      <c r="D216" s="253"/>
      <c r="E216" s="253"/>
      <c r="F216" s="276">
        <v>3</v>
      </c>
      <c r="G216" s="314"/>
      <c r="H216" s="305" t="s">
        <v>3573</v>
      </c>
      <c r="I216" s="305"/>
      <c r="J216" s="305"/>
      <c r="K216" s="320"/>
    </row>
    <row r="217" s="1" customFormat="1" ht="15" customHeight="1">
      <c r="B217" s="319"/>
      <c r="C217" s="253"/>
      <c r="D217" s="253"/>
      <c r="E217" s="253"/>
      <c r="F217" s="276">
        <v>4</v>
      </c>
      <c r="G217" s="314"/>
      <c r="H217" s="305" t="s">
        <v>3574</v>
      </c>
      <c r="I217" s="305"/>
      <c r="J217" s="305"/>
      <c r="K217" s="320"/>
    </row>
    <row r="218" s="1" customFormat="1" ht="12.75" customHeight="1">
      <c r="B218" s="321"/>
      <c r="C218" s="322"/>
      <c r="D218" s="322"/>
      <c r="E218" s="322"/>
      <c r="F218" s="322"/>
      <c r="G218" s="322"/>
      <c r="H218" s="322"/>
      <c r="I218" s="322"/>
      <c r="J218" s="322"/>
      <c r="K218" s="323"/>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92</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458</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ROUND(J88,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ROUND((SUM(BE88:BE98)),  2)</f>
        <v>0</v>
      </c>
      <c r="G35" s="36"/>
      <c r="H35" s="36"/>
      <c r="I35" s="155">
        <v>0.20999999999999999</v>
      </c>
      <c r="J35" s="154">
        <f>ROUND(((SUM(BE88:BE98))*I35),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ROUND((SUM(BF88:BF98)),  2)</f>
        <v>0</v>
      </c>
      <c r="G36" s="36"/>
      <c r="H36" s="36"/>
      <c r="I36" s="155">
        <v>0.14999999999999999</v>
      </c>
      <c r="J36" s="154">
        <f>ROUND(((SUM(BF88:BF98))*I36),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ROUND((SUM(BG88:BG98)),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ROUND((SUM(BH88:BH98)),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ROUND((SUM(BI88:BI98)),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2020-076-01-03 - SO-01-03 strop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J88</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J89</f>
        <v>0</v>
      </c>
      <c r="K64" s="173"/>
      <c r="L64" s="177"/>
      <c r="S64" s="9"/>
      <c r="T64" s="9"/>
      <c r="U64" s="9"/>
      <c r="V64" s="9"/>
      <c r="W64" s="9"/>
      <c r="X64" s="9"/>
      <c r="Y64" s="9"/>
      <c r="Z64" s="9"/>
      <c r="AA64" s="9"/>
      <c r="AB64" s="9"/>
      <c r="AC64" s="9"/>
      <c r="AD64" s="9"/>
      <c r="AE64" s="9"/>
    </row>
    <row r="65" s="10" customFormat="1" ht="19.92" customHeight="1">
      <c r="A65" s="10"/>
      <c r="B65" s="178"/>
      <c r="C65" s="123"/>
      <c r="D65" s="179" t="s">
        <v>424</v>
      </c>
      <c r="E65" s="180"/>
      <c r="F65" s="180"/>
      <c r="G65" s="180"/>
      <c r="H65" s="180"/>
      <c r="I65" s="180"/>
      <c r="J65" s="181">
        <f>J90</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214</v>
      </c>
      <c r="E66" s="180"/>
      <c r="F66" s="180"/>
      <c r="G66" s="180"/>
      <c r="H66" s="180"/>
      <c r="I66" s="180"/>
      <c r="J66" s="181">
        <f>J97</f>
        <v>0</v>
      </c>
      <c r="K66" s="123"/>
      <c r="L66" s="182"/>
      <c r="S66" s="10"/>
      <c r="T66" s="10"/>
      <c r="U66" s="10"/>
      <c r="V66" s="10"/>
      <c r="W66" s="10"/>
      <c r="X66" s="10"/>
      <c r="Y66" s="10"/>
      <c r="Z66" s="10"/>
      <c r="AA66" s="10"/>
      <c r="AB66" s="10"/>
      <c r="AC66" s="10"/>
      <c r="AD66" s="10"/>
      <c r="AE66" s="10"/>
    </row>
    <row r="67" s="2" customFormat="1" ht="21.84" customHeight="1">
      <c r="A67" s="36"/>
      <c r="B67" s="37"/>
      <c r="C67" s="38"/>
      <c r="D67" s="38"/>
      <c r="E67" s="38"/>
      <c r="F67" s="38"/>
      <c r="G67" s="38"/>
      <c r="H67" s="38"/>
      <c r="I67" s="38"/>
      <c r="J67" s="38"/>
      <c r="K67" s="38"/>
      <c r="L67" s="142"/>
      <c r="S67" s="36"/>
      <c r="T67" s="36"/>
      <c r="U67" s="36"/>
      <c r="V67" s="36"/>
      <c r="W67" s="36"/>
      <c r="X67" s="36"/>
      <c r="Y67" s="36"/>
      <c r="Z67" s="36"/>
      <c r="AA67" s="36"/>
      <c r="AB67" s="36"/>
      <c r="AC67" s="36"/>
      <c r="AD67" s="36"/>
      <c r="AE67" s="36"/>
    </row>
    <row r="68" s="2" customFormat="1" ht="6.96" customHeight="1">
      <c r="A68" s="36"/>
      <c r="B68" s="57"/>
      <c r="C68" s="58"/>
      <c r="D68" s="58"/>
      <c r="E68" s="58"/>
      <c r="F68" s="58"/>
      <c r="G68" s="58"/>
      <c r="H68" s="58"/>
      <c r="I68" s="58"/>
      <c r="J68" s="58"/>
      <c r="K68" s="58"/>
      <c r="L68" s="142"/>
      <c r="S68" s="36"/>
      <c r="T68" s="36"/>
      <c r="U68" s="36"/>
      <c r="V68" s="36"/>
      <c r="W68" s="36"/>
      <c r="X68" s="36"/>
      <c r="Y68" s="36"/>
      <c r="Z68" s="36"/>
      <c r="AA68" s="36"/>
      <c r="AB68" s="36"/>
      <c r="AC68" s="36"/>
      <c r="AD68" s="36"/>
      <c r="AE68" s="36"/>
    </row>
    <row r="72" s="2" customFormat="1" ht="6.96" customHeight="1">
      <c r="A72" s="36"/>
      <c r="B72" s="59"/>
      <c r="C72" s="60"/>
      <c r="D72" s="60"/>
      <c r="E72" s="60"/>
      <c r="F72" s="60"/>
      <c r="G72" s="60"/>
      <c r="H72" s="60"/>
      <c r="I72" s="60"/>
      <c r="J72" s="60"/>
      <c r="K72" s="60"/>
      <c r="L72" s="142"/>
      <c r="S72" s="36"/>
      <c r="T72" s="36"/>
      <c r="U72" s="36"/>
      <c r="V72" s="36"/>
      <c r="W72" s="36"/>
      <c r="X72" s="36"/>
      <c r="Y72" s="36"/>
      <c r="Z72" s="36"/>
      <c r="AA72" s="36"/>
      <c r="AB72" s="36"/>
      <c r="AC72" s="36"/>
      <c r="AD72" s="36"/>
      <c r="AE72" s="36"/>
    </row>
    <row r="73" s="2" customFormat="1" ht="24.96" customHeight="1">
      <c r="A73" s="36"/>
      <c r="B73" s="37"/>
      <c r="C73" s="21" t="s">
        <v>217</v>
      </c>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42"/>
      <c r="S74" s="36"/>
      <c r="T74" s="36"/>
      <c r="U74" s="36"/>
      <c r="V74" s="36"/>
      <c r="W74" s="36"/>
      <c r="X74" s="36"/>
      <c r="Y74" s="36"/>
      <c r="Z74" s="36"/>
      <c r="AA74" s="36"/>
      <c r="AB74" s="36"/>
      <c r="AC74" s="36"/>
      <c r="AD74" s="36"/>
      <c r="AE74" s="36"/>
    </row>
    <row r="75" s="2" customFormat="1" ht="12" customHeight="1">
      <c r="A75" s="36"/>
      <c r="B75" s="37"/>
      <c r="C75" s="30" t="s">
        <v>16</v>
      </c>
      <c r="D75" s="38"/>
      <c r="E75" s="38"/>
      <c r="F75" s="38"/>
      <c r="G75" s="38"/>
      <c r="H75" s="38"/>
      <c r="I75" s="38"/>
      <c r="J75" s="38"/>
      <c r="K75" s="38"/>
      <c r="L75" s="142"/>
      <c r="S75" s="36"/>
      <c r="T75" s="36"/>
      <c r="U75" s="36"/>
      <c r="V75" s="36"/>
      <c r="W75" s="36"/>
      <c r="X75" s="36"/>
      <c r="Y75" s="36"/>
      <c r="Z75" s="36"/>
      <c r="AA75" s="36"/>
      <c r="AB75" s="36"/>
      <c r="AC75" s="36"/>
      <c r="AD75" s="36"/>
      <c r="AE75" s="36"/>
    </row>
    <row r="76" s="2" customFormat="1" ht="16.5" customHeight="1">
      <c r="A76" s="36"/>
      <c r="B76" s="37"/>
      <c r="C76" s="38"/>
      <c r="D76" s="38"/>
      <c r="E76" s="167" t="str">
        <f>E7</f>
        <v>Školní sklad FLD, trafostanice</v>
      </c>
      <c r="F76" s="30"/>
      <c r="G76" s="30"/>
      <c r="H76" s="30"/>
      <c r="I76" s="38"/>
      <c r="J76" s="38"/>
      <c r="K76" s="38"/>
      <c r="L76" s="142"/>
      <c r="S76" s="36"/>
      <c r="T76" s="36"/>
      <c r="U76" s="36"/>
      <c r="V76" s="36"/>
      <c r="W76" s="36"/>
      <c r="X76" s="36"/>
      <c r="Y76" s="36"/>
      <c r="Z76" s="36"/>
      <c r="AA76" s="36"/>
      <c r="AB76" s="36"/>
      <c r="AC76" s="36"/>
      <c r="AD76" s="36"/>
      <c r="AE76" s="36"/>
    </row>
    <row r="77" s="1" customFormat="1" ht="12" customHeight="1">
      <c r="B77" s="19"/>
      <c r="C77" s="30" t="s">
        <v>201</v>
      </c>
      <c r="D77" s="20"/>
      <c r="E77" s="20"/>
      <c r="F77" s="20"/>
      <c r="G77" s="20"/>
      <c r="H77" s="20"/>
      <c r="I77" s="20"/>
      <c r="J77" s="20"/>
      <c r="K77" s="20"/>
      <c r="L77" s="18"/>
    </row>
    <row r="78" s="2" customFormat="1" ht="16.5" customHeight="1">
      <c r="A78" s="36"/>
      <c r="B78" s="37"/>
      <c r="C78" s="38"/>
      <c r="D78" s="38"/>
      <c r="E78" s="167" t="s">
        <v>202</v>
      </c>
      <c r="F78" s="38"/>
      <c r="G78" s="38"/>
      <c r="H78" s="38"/>
      <c r="I78" s="38"/>
      <c r="J78" s="38"/>
      <c r="K78" s="38"/>
      <c r="L78" s="142"/>
      <c r="S78" s="36"/>
      <c r="T78" s="36"/>
      <c r="U78" s="36"/>
      <c r="V78" s="36"/>
      <c r="W78" s="36"/>
      <c r="X78" s="36"/>
      <c r="Y78" s="36"/>
      <c r="Z78" s="36"/>
      <c r="AA78" s="36"/>
      <c r="AB78" s="36"/>
      <c r="AC78" s="36"/>
      <c r="AD78" s="36"/>
      <c r="AE78" s="36"/>
    </row>
    <row r="79" s="2" customFormat="1" ht="12" customHeight="1">
      <c r="A79" s="36"/>
      <c r="B79" s="37"/>
      <c r="C79" s="30" t="s">
        <v>203</v>
      </c>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16.5" customHeight="1">
      <c r="A80" s="36"/>
      <c r="B80" s="37"/>
      <c r="C80" s="38"/>
      <c r="D80" s="38"/>
      <c r="E80" s="67" t="str">
        <f>E11</f>
        <v xml:space="preserve">2020-076-01-03 - SO-01-03 strop  </v>
      </c>
      <c r="F80" s="38"/>
      <c r="G80" s="38"/>
      <c r="H80" s="38"/>
      <c r="I80" s="38"/>
      <c r="J80" s="38"/>
      <c r="K80" s="38"/>
      <c r="L80" s="142"/>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12" customHeight="1">
      <c r="A82" s="36"/>
      <c r="B82" s="37"/>
      <c r="C82" s="30" t="s">
        <v>21</v>
      </c>
      <c r="D82" s="38"/>
      <c r="E82" s="38"/>
      <c r="F82" s="25" t="str">
        <f>F14</f>
        <v>Kamýcká 1176, Praha 6</v>
      </c>
      <c r="G82" s="38"/>
      <c r="H82" s="38"/>
      <c r="I82" s="30" t="s">
        <v>23</v>
      </c>
      <c r="J82" s="70" t="str">
        <f>IF(J14="","",J14)</f>
        <v>16. 10. 2020</v>
      </c>
      <c r="K82" s="38"/>
      <c r="L82" s="142"/>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142"/>
      <c r="S83" s="36"/>
      <c r="T83" s="36"/>
      <c r="U83" s="36"/>
      <c r="V83" s="36"/>
      <c r="W83" s="36"/>
      <c r="X83" s="36"/>
      <c r="Y83" s="36"/>
      <c r="Z83" s="36"/>
      <c r="AA83" s="36"/>
      <c r="AB83" s="36"/>
      <c r="AC83" s="36"/>
      <c r="AD83" s="36"/>
      <c r="AE83" s="36"/>
    </row>
    <row r="84" s="2" customFormat="1" ht="40.05" customHeight="1">
      <c r="A84" s="36"/>
      <c r="B84" s="37"/>
      <c r="C84" s="30" t="s">
        <v>25</v>
      </c>
      <c r="D84" s="38"/>
      <c r="E84" s="38"/>
      <c r="F84" s="25" t="str">
        <f>E17</f>
        <v>ČZU v Praze, Kamýcká 1176, Praha 6</v>
      </c>
      <c r="G84" s="38"/>
      <c r="H84" s="38"/>
      <c r="I84" s="30" t="s">
        <v>31</v>
      </c>
      <c r="J84" s="34" t="str">
        <f>E23</f>
        <v>Ing. Vladimír Čapka, Gerstnerova 5/658, Praha 7</v>
      </c>
      <c r="K84" s="38"/>
      <c r="L84" s="142"/>
      <c r="S84" s="36"/>
      <c r="T84" s="36"/>
      <c r="U84" s="36"/>
      <c r="V84" s="36"/>
      <c r="W84" s="36"/>
      <c r="X84" s="36"/>
      <c r="Y84" s="36"/>
      <c r="Z84" s="36"/>
      <c r="AA84" s="36"/>
      <c r="AB84" s="36"/>
      <c r="AC84" s="36"/>
      <c r="AD84" s="36"/>
      <c r="AE84" s="36"/>
    </row>
    <row r="85" s="2" customFormat="1" ht="25.65" customHeight="1">
      <c r="A85" s="36"/>
      <c r="B85" s="37"/>
      <c r="C85" s="30" t="s">
        <v>29</v>
      </c>
      <c r="D85" s="38"/>
      <c r="E85" s="38"/>
      <c r="F85" s="25" t="str">
        <f>IF(E20="","",E20)</f>
        <v>Vyplň údaj</v>
      </c>
      <c r="G85" s="38"/>
      <c r="H85" s="38"/>
      <c r="I85" s="30" t="s">
        <v>34</v>
      </c>
      <c r="J85" s="34" t="str">
        <f>E26</f>
        <v>Ing. Dana Mlejnková</v>
      </c>
      <c r="K85" s="38"/>
      <c r="L85" s="142"/>
      <c r="S85" s="36"/>
      <c r="T85" s="36"/>
      <c r="U85" s="36"/>
      <c r="V85" s="36"/>
      <c r="W85" s="36"/>
      <c r="X85" s="36"/>
      <c r="Y85" s="36"/>
      <c r="Z85" s="36"/>
      <c r="AA85" s="36"/>
      <c r="AB85" s="36"/>
      <c r="AC85" s="36"/>
      <c r="AD85" s="36"/>
      <c r="AE85" s="36"/>
    </row>
    <row r="86" s="2" customFormat="1" ht="10.32"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11" customFormat="1" ht="29.28" customHeight="1">
      <c r="A87" s="183"/>
      <c r="B87" s="184"/>
      <c r="C87" s="185" t="s">
        <v>218</v>
      </c>
      <c r="D87" s="186" t="s">
        <v>57</v>
      </c>
      <c r="E87" s="186" t="s">
        <v>53</v>
      </c>
      <c r="F87" s="186" t="s">
        <v>54</v>
      </c>
      <c r="G87" s="186" t="s">
        <v>219</v>
      </c>
      <c r="H87" s="186" t="s">
        <v>220</v>
      </c>
      <c r="I87" s="186" t="s">
        <v>221</v>
      </c>
      <c r="J87" s="186" t="s">
        <v>208</v>
      </c>
      <c r="K87" s="187" t="s">
        <v>222</v>
      </c>
      <c r="L87" s="188"/>
      <c r="M87" s="90" t="s">
        <v>19</v>
      </c>
      <c r="N87" s="91" t="s">
        <v>42</v>
      </c>
      <c r="O87" s="91" t="s">
        <v>223</v>
      </c>
      <c r="P87" s="91" t="s">
        <v>224</v>
      </c>
      <c r="Q87" s="91" t="s">
        <v>225</v>
      </c>
      <c r="R87" s="91" t="s">
        <v>226</v>
      </c>
      <c r="S87" s="91" t="s">
        <v>227</v>
      </c>
      <c r="T87" s="92" t="s">
        <v>228</v>
      </c>
      <c r="U87" s="183"/>
      <c r="V87" s="183"/>
      <c r="W87" s="183"/>
      <c r="X87" s="183"/>
      <c r="Y87" s="183"/>
      <c r="Z87" s="183"/>
      <c r="AA87" s="183"/>
      <c r="AB87" s="183"/>
      <c r="AC87" s="183"/>
      <c r="AD87" s="183"/>
      <c r="AE87" s="183"/>
    </row>
    <row r="88" s="2" customFormat="1" ht="22.8" customHeight="1">
      <c r="A88" s="36"/>
      <c r="B88" s="37"/>
      <c r="C88" s="97" t="s">
        <v>229</v>
      </c>
      <c r="D88" s="38"/>
      <c r="E88" s="38"/>
      <c r="F88" s="38"/>
      <c r="G88" s="38"/>
      <c r="H88" s="38"/>
      <c r="I88" s="38"/>
      <c r="J88" s="189">
        <f>BK88</f>
        <v>0</v>
      </c>
      <c r="K88" s="38"/>
      <c r="L88" s="42"/>
      <c r="M88" s="93"/>
      <c r="N88" s="190"/>
      <c r="O88" s="94"/>
      <c r="P88" s="191">
        <f>P89</f>
        <v>0</v>
      </c>
      <c r="Q88" s="94"/>
      <c r="R88" s="191">
        <f>R89</f>
        <v>131.05110145024</v>
      </c>
      <c r="S88" s="94"/>
      <c r="T88" s="192">
        <f>T89</f>
        <v>0</v>
      </c>
      <c r="U88" s="36"/>
      <c r="V88" s="36"/>
      <c r="W88" s="36"/>
      <c r="X88" s="36"/>
      <c r="Y88" s="36"/>
      <c r="Z88" s="36"/>
      <c r="AA88" s="36"/>
      <c r="AB88" s="36"/>
      <c r="AC88" s="36"/>
      <c r="AD88" s="36"/>
      <c r="AE88" s="36"/>
      <c r="AT88" s="15" t="s">
        <v>71</v>
      </c>
      <c r="AU88" s="15" t="s">
        <v>209</v>
      </c>
      <c r="BK88" s="193">
        <f>BK89</f>
        <v>0</v>
      </c>
    </row>
    <row r="89" s="12" customFormat="1" ht="25.92" customHeight="1">
      <c r="A89" s="12"/>
      <c r="B89" s="194"/>
      <c r="C89" s="195"/>
      <c r="D89" s="196" t="s">
        <v>71</v>
      </c>
      <c r="E89" s="197" t="s">
        <v>230</v>
      </c>
      <c r="F89" s="197" t="s">
        <v>231</v>
      </c>
      <c r="G89" s="195"/>
      <c r="H89" s="195"/>
      <c r="I89" s="198"/>
      <c r="J89" s="199">
        <f>BK89</f>
        <v>0</v>
      </c>
      <c r="K89" s="195"/>
      <c r="L89" s="200"/>
      <c r="M89" s="201"/>
      <c r="N89" s="202"/>
      <c r="O89" s="202"/>
      <c r="P89" s="203">
        <f>P90+P97</f>
        <v>0</v>
      </c>
      <c r="Q89" s="202"/>
      <c r="R89" s="203">
        <f>R90+R97</f>
        <v>131.05110145024</v>
      </c>
      <c r="S89" s="202"/>
      <c r="T89" s="204">
        <f>T90+T97</f>
        <v>0</v>
      </c>
      <c r="U89" s="12"/>
      <c r="V89" s="12"/>
      <c r="W89" s="12"/>
      <c r="X89" s="12"/>
      <c r="Y89" s="12"/>
      <c r="Z89" s="12"/>
      <c r="AA89" s="12"/>
      <c r="AB89" s="12"/>
      <c r="AC89" s="12"/>
      <c r="AD89" s="12"/>
      <c r="AE89" s="12"/>
      <c r="AR89" s="205" t="s">
        <v>79</v>
      </c>
      <c r="AT89" s="206" t="s">
        <v>71</v>
      </c>
      <c r="AU89" s="206" t="s">
        <v>72</v>
      </c>
      <c r="AY89" s="205" t="s">
        <v>232</v>
      </c>
      <c r="BK89" s="207">
        <f>BK90+BK97</f>
        <v>0</v>
      </c>
    </row>
    <row r="90" s="12" customFormat="1" ht="22.8" customHeight="1">
      <c r="A90" s="12"/>
      <c r="B90" s="194"/>
      <c r="C90" s="195"/>
      <c r="D90" s="196" t="s">
        <v>71</v>
      </c>
      <c r="E90" s="208" t="s">
        <v>239</v>
      </c>
      <c r="F90" s="208" t="s">
        <v>450</v>
      </c>
      <c r="G90" s="195"/>
      <c r="H90" s="195"/>
      <c r="I90" s="198"/>
      <c r="J90" s="209">
        <f>BK90</f>
        <v>0</v>
      </c>
      <c r="K90" s="195"/>
      <c r="L90" s="200"/>
      <c r="M90" s="201"/>
      <c r="N90" s="202"/>
      <c r="O90" s="202"/>
      <c r="P90" s="203">
        <f>SUM(P91:P96)</f>
        <v>0</v>
      </c>
      <c r="Q90" s="202"/>
      <c r="R90" s="203">
        <f>SUM(R91:R96)</f>
        <v>131.05110145024</v>
      </c>
      <c r="S90" s="202"/>
      <c r="T90" s="204">
        <f>SUM(T91:T96)</f>
        <v>0</v>
      </c>
      <c r="U90" s="12"/>
      <c r="V90" s="12"/>
      <c r="W90" s="12"/>
      <c r="X90" s="12"/>
      <c r="Y90" s="12"/>
      <c r="Z90" s="12"/>
      <c r="AA90" s="12"/>
      <c r="AB90" s="12"/>
      <c r="AC90" s="12"/>
      <c r="AD90" s="12"/>
      <c r="AE90" s="12"/>
      <c r="AR90" s="205" t="s">
        <v>79</v>
      </c>
      <c r="AT90" s="206" t="s">
        <v>71</v>
      </c>
      <c r="AU90" s="206" t="s">
        <v>79</v>
      </c>
      <c r="AY90" s="205" t="s">
        <v>232</v>
      </c>
      <c r="BK90" s="207">
        <f>SUM(BK91:BK96)</f>
        <v>0</v>
      </c>
    </row>
    <row r="91" s="2" customFormat="1" ht="24.15" customHeight="1">
      <c r="A91" s="36"/>
      <c r="B91" s="37"/>
      <c r="C91" s="210" t="s">
        <v>79</v>
      </c>
      <c r="D91" s="210" t="s">
        <v>234</v>
      </c>
      <c r="E91" s="211" t="s">
        <v>459</v>
      </c>
      <c r="F91" s="212" t="s">
        <v>460</v>
      </c>
      <c r="G91" s="213" t="s">
        <v>243</v>
      </c>
      <c r="H91" s="214">
        <v>49.526000000000003</v>
      </c>
      <c r="I91" s="215"/>
      <c r="J91" s="216">
        <f>ROUND(I91*H91,2)</f>
        <v>0</v>
      </c>
      <c r="K91" s="212" t="s">
        <v>238</v>
      </c>
      <c r="L91" s="42"/>
      <c r="M91" s="217" t="s">
        <v>19</v>
      </c>
      <c r="N91" s="218" t="s">
        <v>43</v>
      </c>
      <c r="O91" s="82"/>
      <c r="P91" s="219">
        <f>O91*H91</f>
        <v>0</v>
      </c>
      <c r="Q91" s="219">
        <v>2.45343</v>
      </c>
      <c r="R91" s="219">
        <f>Q91*H91</f>
        <v>121.50857418000001</v>
      </c>
      <c r="S91" s="219">
        <v>0</v>
      </c>
      <c r="T91" s="220">
        <f>S91*H91</f>
        <v>0</v>
      </c>
      <c r="U91" s="36"/>
      <c r="V91" s="36"/>
      <c r="W91" s="36"/>
      <c r="X91" s="36"/>
      <c r="Y91" s="36"/>
      <c r="Z91" s="36"/>
      <c r="AA91" s="36"/>
      <c r="AB91" s="36"/>
      <c r="AC91" s="36"/>
      <c r="AD91" s="36"/>
      <c r="AE91" s="36"/>
      <c r="AR91" s="221" t="s">
        <v>239</v>
      </c>
      <c r="AT91" s="221" t="s">
        <v>234</v>
      </c>
      <c r="AU91" s="221" t="s">
        <v>81</v>
      </c>
      <c r="AY91" s="15" t="s">
        <v>232</v>
      </c>
      <c r="BE91" s="222">
        <f>IF(N91="základní",J91,0)</f>
        <v>0</v>
      </c>
      <c r="BF91" s="222">
        <f>IF(N91="snížená",J91,0)</f>
        <v>0</v>
      </c>
      <c r="BG91" s="222">
        <f>IF(N91="zákl. přenesená",J91,0)</f>
        <v>0</v>
      </c>
      <c r="BH91" s="222">
        <f>IF(N91="sníž. přenesená",J91,0)</f>
        <v>0</v>
      </c>
      <c r="BI91" s="222">
        <f>IF(N91="nulová",J91,0)</f>
        <v>0</v>
      </c>
      <c r="BJ91" s="15" t="s">
        <v>79</v>
      </c>
      <c r="BK91" s="222">
        <f>ROUND(I91*H91,2)</f>
        <v>0</v>
      </c>
      <c r="BL91" s="15" t="s">
        <v>239</v>
      </c>
      <c r="BM91" s="221" t="s">
        <v>461</v>
      </c>
    </row>
    <row r="92" s="2" customFormat="1" ht="14.4" customHeight="1">
      <c r="A92" s="36"/>
      <c r="B92" s="37"/>
      <c r="C92" s="210" t="s">
        <v>81</v>
      </c>
      <c r="D92" s="210" t="s">
        <v>234</v>
      </c>
      <c r="E92" s="211" t="s">
        <v>462</v>
      </c>
      <c r="F92" s="212" t="s">
        <v>463</v>
      </c>
      <c r="G92" s="213" t="s">
        <v>237</v>
      </c>
      <c r="H92" s="214">
        <v>240.572</v>
      </c>
      <c r="I92" s="215"/>
      <c r="J92" s="216">
        <f>ROUND(I92*H92,2)</f>
        <v>0</v>
      </c>
      <c r="K92" s="212" t="s">
        <v>238</v>
      </c>
      <c r="L92" s="42"/>
      <c r="M92" s="217" t="s">
        <v>19</v>
      </c>
      <c r="N92" s="218" t="s">
        <v>43</v>
      </c>
      <c r="O92" s="82"/>
      <c r="P92" s="219">
        <f>O92*H92</f>
        <v>0</v>
      </c>
      <c r="Q92" s="219">
        <v>0.0053261999999999997</v>
      </c>
      <c r="R92" s="219">
        <f>Q92*H92</f>
        <v>1.2813345863999999</v>
      </c>
      <c r="S92" s="219">
        <v>0</v>
      </c>
      <c r="T92" s="220">
        <f>S92*H92</f>
        <v>0</v>
      </c>
      <c r="U92" s="36"/>
      <c r="V92" s="36"/>
      <c r="W92" s="36"/>
      <c r="X92" s="36"/>
      <c r="Y92" s="36"/>
      <c r="Z92" s="36"/>
      <c r="AA92" s="36"/>
      <c r="AB92" s="36"/>
      <c r="AC92" s="36"/>
      <c r="AD92" s="36"/>
      <c r="AE92" s="36"/>
      <c r="AR92" s="221" t="s">
        <v>239</v>
      </c>
      <c r="AT92" s="221" t="s">
        <v>234</v>
      </c>
      <c r="AU92" s="221" t="s">
        <v>81</v>
      </c>
      <c r="AY92" s="15" t="s">
        <v>232</v>
      </c>
      <c r="BE92" s="222">
        <f>IF(N92="základní",J92,0)</f>
        <v>0</v>
      </c>
      <c r="BF92" s="222">
        <f>IF(N92="snížená",J92,0)</f>
        <v>0</v>
      </c>
      <c r="BG92" s="222">
        <f>IF(N92="zákl. přenesená",J92,0)</f>
        <v>0</v>
      </c>
      <c r="BH92" s="222">
        <f>IF(N92="sníž. přenesená",J92,0)</f>
        <v>0</v>
      </c>
      <c r="BI92" s="222">
        <f>IF(N92="nulová",J92,0)</f>
        <v>0</v>
      </c>
      <c r="BJ92" s="15" t="s">
        <v>79</v>
      </c>
      <c r="BK92" s="222">
        <f>ROUND(I92*H92,2)</f>
        <v>0</v>
      </c>
      <c r="BL92" s="15" t="s">
        <v>239</v>
      </c>
      <c r="BM92" s="221" t="s">
        <v>464</v>
      </c>
    </row>
    <row r="93" s="2" customFormat="1" ht="24.15" customHeight="1">
      <c r="A93" s="36"/>
      <c r="B93" s="37"/>
      <c r="C93" s="210" t="s">
        <v>245</v>
      </c>
      <c r="D93" s="210" t="s">
        <v>234</v>
      </c>
      <c r="E93" s="211" t="s">
        <v>465</v>
      </c>
      <c r="F93" s="212" t="s">
        <v>466</v>
      </c>
      <c r="G93" s="213" t="s">
        <v>237</v>
      </c>
      <c r="H93" s="214">
        <v>240.572</v>
      </c>
      <c r="I93" s="215"/>
      <c r="J93" s="216">
        <f>ROUND(I93*H93,2)</f>
        <v>0</v>
      </c>
      <c r="K93" s="212" t="s">
        <v>238</v>
      </c>
      <c r="L93" s="42"/>
      <c r="M93" s="217" t="s">
        <v>19</v>
      </c>
      <c r="N93" s="218" t="s">
        <v>43</v>
      </c>
      <c r="O93" s="82"/>
      <c r="P93" s="219">
        <f>O93*H93</f>
        <v>0</v>
      </c>
      <c r="Q93" s="219">
        <v>0</v>
      </c>
      <c r="R93" s="219">
        <f>Q93*H93</f>
        <v>0</v>
      </c>
      <c r="S93" s="219">
        <v>0</v>
      </c>
      <c r="T93" s="220">
        <f>S93*H93</f>
        <v>0</v>
      </c>
      <c r="U93" s="36"/>
      <c r="V93" s="36"/>
      <c r="W93" s="36"/>
      <c r="X93" s="36"/>
      <c r="Y93" s="36"/>
      <c r="Z93" s="36"/>
      <c r="AA93" s="36"/>
      <c r="AB93" s="36"/>
      <c r="AC93" s="36"/>
      <c r="AD93" s="36"/>
      <c r="AE93" s="36"/>
      <c r="AR93" s="221" t="s">
        <v>239</v>
      </c>
      <c r="AT93" s="221" t="s">
        <v>234</v>
      </c>
      <c r="AU93" s="221" t="s">
        <v>81</v>
      </c>
      <c r="AY93" s="15" t="s">
        <v>232</v>
      </c>
      <c r="BE93" s="222">
        <f>IF(N93="základní",J93,0)</f>
        <v>0</v>
      </c>
      <c r="BF93" s="222">
        <f>IF(N93="snížená",J93,0)</f>
        <v>0</v>
      </c>
      <c r="BG93" s="222">
        <f>IF(N93="zákl. přenesená",J93,0)</f>
        <v>0</v>
      </c>
      <c r="BH93" s="222">
        <f>IF(N93="sníž. přenesená",J93,0)</f>
        <v>0</v>
      </c>
      <c r="BI93" s="222">
        <f>IF(N93="nulová",J93,0)</f>
        <v>0</v>
      </c>
      <c r="BJ93" s="15" t="s">
        <v>79</v>
      </c>
      <c r="BK93" s="222">
        <f>ROUND(I93*H93,2)</f>
        <v>0</v>
      </c>
      <c r="BL93" s="15" t="s">
        <v>239</v>
      </c>
      <c r="BM93" s="221" t="s">
        <v>467</v>
      </c>
    </row>
    <row r="94" s="2" customFormat="1" ht="24.15" customHeight="1">
      <c r="A94" s="36"/>
      <c r="B94" s="37"/>
      <c r="C94" s="210" t="s">
        <v>239</v>
      </c>
      <c r="D94" s="210" t="s">
        <v>234</v>
      </c>
      <c r="E94" s="211" t="s">
        <v>468</v>
      </c>
      <c r="F94" s="212" t="s">
        <v>469</v>
      </c>
      <c r="G94" s="213" t="s">
        <v>237</v>
      </c>
      <c r="H94" s="214">
        <v>178.762</v>
      </c>
      <c r="I94" s="215"/>
      <c r="J94" s="216">
        <f>ROUND(I94*H94,2)</f>
        <v>0</v>
      </c>
      <c r="K94" s="212" t="s">
        <v>238</v>
      </c>
      <c r="L94" s="42"/>
      <c r="M94" s="217" t="s">
        <v>19</v>
      </c>
      <c r="N94" s="218" t="s">
        <v>43</v>
      </c>
      <c r="O94" s="82"/>
      <c r="P94" s="219">
        <f>O94*H94</f>
        <v>0</v>
      </c>
      <c r="Q94" s="219">
        <v>0.00088228000000000004</v>
      </c>
      <c r="R94" s="219">
        <f>Q94*H94</f>
        <v>0.15771813736000001</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470</v>
      </c>
    </row>
    <row r="95" s="2" customFormat="1" ht="24.15" customHeight="1">
      <c r="A95" s="36"/>
      <c r="B95" s="37"/>
      <c r="C95" s="210" t="s">
        <v>252</v>
      </c>
      <c r="D95" s="210" t="s">
        <v>234</v>
      </c>
      <c r="E95" s="211" t="s">
        <v>471</v>
      </c>
      <c r="F95" s="212" t="s">
        <v>472</v>
      </c>
      <c r="G95" s="213" t="s">
        <v>237</v>
      </c>
      <c r="H95" s="214">
        <v>178.762</v>
      </c>
      <c r="I95" s="215"/>
      <c r="J95" s="216">
        <f>ROUND(I95*H95,2)</f>
        <v>0</v>
      </c>
      <c r="K95" s="212" t="s">
        <v>238</v>
      </c>
      <c r="L95" s="42"/>
      <c r="M95" s="217" t="s">
        <v>19</v>
      </c>
      <c r="N95" s="218" t="s">
        <v>43</v>
      </c>
      <c r="O95" s="82"/>
      <c r="P95" s="219">
        <f>O95*H95</f>
        <v>0</v>
      </c>
      <c r="Q95" s="219">
        <v>0</v>
      </c>
      <c r="R95" s="219">
        <f>Q95*H95</f>
        <v>0</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473</v>
      </c>
    </row>
    <row r="96" s="2" customFormat="1" ht="37.8" customHeight="1">
      <c r="A96" s="36"/>
      <c r="B96" s="37"/>
      <c r="C96" s="210" t="s">
        <v>256</v>
      </c>
      <c r="D96" s="210" t="s">
        <v>234</v>
      </c>
      <c r="E96" s="211" t="s">
        <v>474</v>
      </c>
      <c r="F96" s="212" t="s">
        <v>475</v>
      </c>
      <c r="G96" s="213" t="s">
        <v>287</v>
      </c>
      <c r="H96" s="214">
        <v>7.6769999999999996</v>
      </c>
      <c r="I96" s="215"/>
      <c r="J96" s="216">
        <f>ROUND(I96*H96,2)</f>
        <v>0</v>
      </c>
      <c r="K96" s="212" t="s">
        <v>238</v>
      </c>
      <c r="L96" s="42"/>
      <c r="M96" s="217" t="s">
        <v>19</v>
      </c>
      <c r="N96" s="218" t="s">
        <v>43</v>
      </c>
      <c r="O96" s="82"/>
      <c r="P96" s="219">
        <f>O96*H96</f>
        <v>0</v>
      </c>
      <c r="Q96" s="219">
        <v>1.0555522399999999</v>
      </c>
      <c r="R96" s="219">
        <f>Q96*H96</f>
        <v>8.1034745464799993</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476</v>
      </c>
    </row>
    <row r="97" s="12" customFormat="1" ht="22.8" customHeight="1">
      <c r="A97" s="12"/>
      <c r="B97" s="194"/>
      <c r="C97" s="195"/>
      <c r="D97" s="196" t="s">
        <v>71</v>
      </c>
      <c r="E97" s="208" t="s">
        <v>362</v>
      </c>
      <c r="F97" s="208" t="s">
        <v>363</v>
      </c>
      <c r="G97" s="195"/>
      <c r="H97" s="195"/>
      <c r="I97" s="198"/>
      <c r="J97" s="209">
        <f>BK97</f>
        <v>0</v>
      </c>
      <c r="K97" s="195"/>
      <c r="L97" s="200"/>
      <c r="M97" s="201"/>
      <c r="N97" s="202"/>
      <c r="O97" s="202"/>
      <c r="P97" s="203">
        <f>P98</f>
        <v>0</v>
      </c>
      <c r="Q97" s="202"/>
      <c r="R97" s="203">
        <f>R98</f>
        <v>0</v>
      </c>
      <c r="S97" s="202"/>
      <c r="T97" s="204">
        <f>T98</f>
        <v>0</v>
      </c>
      <c r="U97" s="12"/>
      <c r="V97" s="12"/>
      <c r="W97" s="12"/>
      <c r="X97" s="12"/>
      <c r="Y97" s="12"/>
      <c r="Z97" s="12"/>
      <c r="AA97" s="12"/>
      <c r="AB97" s="12"/>
      <c r="AC97" s="12"/>
      <c r="AD97" s="12"/>
      <c r="AE97" s="12"/>
      <c r="AR97" s="205" t="s">
        <v>79</v>
      </c>
      <c r="AT97" s="206" t="s">
        <v>71</v>
      </c>
      <c r="AU97" s="206" t="s">
        <v>79</v>
      </c>
      <c r="AY97" s="205" t="s">
        <v>232</v>
      </c>
      <c r="BK97" s="207">
        <f>BK98</f>
        <v>0</v>
      </c>
    </row>
    <row r="98" s="2" customFormat="1" ht="37.8" customHeight="1">
      <c r="A98" s="36"/>
      <c r="B98" s="37"/>
      <c r="C98" s="210" t="s">
        <v>260</v>
      </c>
      <c r="D98" s="210" t="s">
        <v>234</v>
      </c>
      <c r="E98" s="211" t="s">
        <v>365</v>
      </c>
      <c r="F98" s="212" t="s">
        <v>366</v>
      </c>
      <c r="G98" s="213" t="s">
        <v>287</v>
      </c>
      <c r="H98" s="214">
        <v>131.05099999999999</v>
      </c>
      <c r="I98" s="215"/>
      <c r="J98" s="216">
        <f>ROUND(I98*H98,2)</f>
        <v>0</v>
      </c>
      <c r="K98" s="212" t="s">
        <v>238</v>
      </c>
      <c r="L98" s="42"/>
      <c r="M98" s="233" t="s">
        <v>19</v>
      </c>
      <c r="N98" s="234" t="s">
        <v>43</v>
      </c>
      <c r="O98" s="235"/>
      <c r="P98" s="236">
        <f>O98*H98</f>
        <v>0</v>
      </c>
      <c r="Q98" s="236">
        <v>0</v>
      </c>
      <c r="R98" s="236">
        <f>Q98*H98</f>
        <v>0</v>
      </c>
      <c r="S98" s="236">
        <v>0</v>
      </c>
      <c r="T98" s="237">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477</v>
      </c>
    </row>
    <row r="99" s="2" customFormat="1" ht="6.96" customHeight="1">
      <c r="A99" s="36"/>
      <c r="B99" s="57"/>
      <c r="C99" s="58"/>
      <c r="D99" s="58"/>
      <c r="E99" s="58"/>
      <c r="F99" s="58"/>
      <c r="G99" s="58"/>
      <c r="H99" s="58"/>
      <c r="I99" s="58"/>
      <c r="J99" s="58"/>
      <c r="K99" s="58"/>
      <c r="L99" s="42"/>
      <c r="M99" s="36"/>
      <c r="O99" s="36"/>
      <c r="P99" s="36"/>
      <c r="Q99" s="36"/>
      <c r="R99" s="36"/>
      <c r="S99" s="36"/>
      <c r="T99" s="36"/>
      <c r="U99" s="36"/>
      <c r="V99" s="36"/>
      <c r="W99" s="36"/>
      <c r="X99" s="36"/>
      <c r="Y99" s="36"/>
      <c r="Z99" s="36"/>
      <c r="AA99" s="36"/>
      <c r="AB99" s="36"/>
      <c r="AC99" s="36"/>
      <c r="AD99" s="36"/>
      <c r="AE99" s="36"/>
    </row>
  </sheetData>
  <sheetProtection sheet="1" autoFilter="0" formatColumns="0" formatRows="0" objects="1" scenarios="1" spinCount="100000" saltValue="nNYaNJIkUnsXO+GlBlEzufDY4gMuzkMNPTSfNO0qWLqdRa9zEPUehVJuPR0zZhiYtTbb0RTU9/qaOONsAhgW1w==" hashValue="MXmb7NRbnB4FVU+VlJJ4UY0vMfNN0NPqVlCvOIbS+bTEElrna0BjgDcb6NnqSahZ+mRCt5T7egS6tcKErKl2iw==" algorithmName="SHA-512" password="CC35"/>
  <autoFilter ref="C87:K98"/>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95</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478</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ROUND(J91,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ROUND((SUM(BE91:BE130)),  2)</f>
        <v>0</v>
      </c>
      <c r="G35" s="36"/>
      <c r="H35" s="36"/>
      <c r="I35" s="155">
        <v>0.20999999999999999</v>
      </c>
      <c r="J35" s="154">
        <f>ROUND(((SUM(BE91:BE130))*I35),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ROUND((SUM(BF91:BF130)),  2)</f>
        <v>0</v>
      </c>
      <c r="G36" s="36"/>
      <c r="H36" s="36"/>
      <c r="I36" s="155">
        <v>0.14999999999999999</v>
      </c>
      <c r="J36" s="154">
        <f>ROUND(((SUM(BF91:BF130))*I36),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ROUND((SUM(BG91:BG130)),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ROUND((SUM(BH91:BH130)),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ROUND((SUM(BI91:BI130)),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2020-076-01-04 - SO-01-04 střecha a atika</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J91</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J92</f>
        <v>0</v>
      </c>
      <c r="K64" s="173"/>
      <c r="L64" s="177"/>
      <c r="S64" s="9"/>
      <c r="T64" s="9"/>
      <c r="U64" s="9"/>
      <c r="V64" s="9"/>
      <c r="W64" s="9"/>
      <c r="X64" s="9"/>
      <c r="Y64" s="9"/>
      <c r="Z64" s="9"/>
      <c r="AA64" s="9"/>
      <c r="AB64" s="9"/>
      <c r="AC64" s="9"/>
      <c r="AD64" s="9"/>
      <c r="AE64" s="9"/>
    </row>
    <row r="65" s="10" customFormat="1" ht="19.92" customHeight="1">
      <c r="A65" s="10"/>
      <c r="B65" s="178"/>
      <c r="C65" s="123"/>
      <c r="D65" s="179" t="s">
        <v>423</v>
      </c>
      <c r="E65" s="180"/>
      <c r="F65" s="180"/>
      <c r="G65" s="180"/>
      <c r="H65" s="180"/>
      <c r="I65" s="180"/>
      <c r="J65" s="181">
        <f>J93</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214</v>
      </c>
      <c r="E66" s="180"/>
      <c r="F66" s="180"/>
      <c r="G66" s="180"/>
      <c r="H66" s="180"/>
      <c r="I66" s="180"/>
      <c r="J66" s="181">
        <f>J98</f>
        <v>0</v>
      </c>
      <c r="K66" s="123"/>
      <c r="L66" s="182"/>
      <c r="S66" s="10"/>
      <c r="T66" s="10"/>
      <c r="U66" s="10"/>
      <c r="V66" s="10"/>
      <c r="W66" s="10"/>
      <c r="X66" s="10"/>
      <c r="Y66" s="10"/>
      <c r="Z66" s="10"/>
      <c r="AA66" s="10"/>
      <c r="AB66" s="10"/>
      <c r="AC66" s="10"/>
      <c r="AD66" s="10"/>
      <c r="AE66" s="10"/>
    </row>
    <row r="67" s="9" customFormat="1" ht="24.96" customHeight="1">
      <c r="A67" s="9"/>
      <c r="B67" s="172"/>
      <c r="C67" s="173"/>
      <c r="D67" s="174" t="s">
        <v>215</v>
      </c>
      <c r="E67" s="175"/>
      <c r="F67" s="175"/>
      <c r="G67" s="175"/>
      <c r="H67" s="175"/>
      <c r="I67" s="175"/>
      <c r="J67" s="176">
        <f>J100</f>
        <v>0</v>
      </c>
      <c r="K67" s="173"/>
      <c r="L67" s="177"/>
      <c r="S67" s="9"/>
      <c r="T67" s="9"/>
      <c r="U67" s="9"/>
      <c r="V67" s="9"/>
      <c r="W67" s="9"/>
      <c r="X67" s="9"/>
      <c r="Y67" s="9"/>
      <c r="Z67" s="9"/>
      <c r="AA67" s="9"/>
      <c r="AB67" s="9"/>
      <c r="AC67" s="9"/>
      <c r="AD67" s="9"/>
      <c r="AE67" s="9"/>
    </row>
    <row r="68" s="10" customFormat="1" ht="19.92" customHeight="1">
      <c r="A68" s="10"/>
      <c r="B68" s="178"/>
      <c r="C68" s="123"/>
      <c r="D68" s="179" t="s">
        <v>479</v>
      </c>
      <c r="E68" s="180"/>
      <c r="F68" s="180"/>
      <c r="G68" s="180"/>
      <c r="H68" s="180"/>
      <c r="I68" s="180"/>
      <c r="J68" s="181">
        <f>J101</f>
        <v>0</v>
      </c>
      <c r="K68" s="123"/>
      <c r="L68" s="182"/>
      <c r="S68" s="10"/>
      <c r="T68" s="10"/>
      <c r="U68" s="10"/>
      <c r="V68" s="10"/>
      <c r="W68" s="10"/>
      <c r="X68" s="10"/>
      <c r="Y68" s="10"/>
      <c r="Z68" s="10"/>
      <c r="AA68" s="10"/>
      <c r="AB68" s="10"/>
      <c r="AC68" s="10"/>
      <c r="AD68" s="10"/>
      <c r="AE68" s="10"/>
    </row>
    <row r="69" s="10" customFormat="1" ht="19.92" customHeight="1">
      <c r="A69" s="10"/>
      <c r="B69" s="178"/>
      <c r="C69" s="123"/>
      <c r="D69" s="179" t="s">
        <v>480</v>
      </c>
      <c r="E69" s="180"/>
      <c r="F69" s="180"/>
      <c r="G69" s="180"/>
      <c r="H69" s="180"/>
      <c r="I69" s="180"/>
      <c r="J69" s="181">
        <f>J124</f>
        <v>0</v>
      </c>
      <c r="K69" s="123"/>
      <c r="L69" s="182"/>
      <c r="S69" s="10"/>
      <c r="T69" s="10"/>
      <c r="U69" s="10"/>
      <c r="V69" s="10"/>
      <c r="W69" s="10"/>
      <c r="X69" s="10"/>
      <c r="Y69" s="10"/>
      <c r="Z69" s="10"/>
      <c r="AA69" s="10"/>
      <c r="AB69" s="10"/>
      <c r="AC69" s="10"/>
      <c r="AD69" s="10"/>
      <c r="AE69" s="10"/>
    </row>
    <row r="70" s="2" customFormat="1" ht="21.84" customHeight="1">
      <c r="A70" s="36"/>
      <c r="B70" s="37"/>
      <c r="C70" s="38"/>
      <c r="D70" s="38"/>
      <c r="E70" s="38"/>
      <c r="F70" s="38"/>
      <c r="G70" s="38"/>
      <c r="H70" s="38"/>
      <c r="I70" s="38"/>
      <c r="J70" s="38"/>
      <c r="K70" s="38"/>
      <c r="L70" s="142"/>
      <c r="S70" s="36"/>
      <c r="T70" s="36"/>
      <c r="U70" s="36"/>
      <c r="V70" s="36"/>
      <c r="W70" s="36"/>
      <c r="X70" s="36"/>
      <c r="Y70" s="36"/>
      <c r="Z70" s="36"/>
      <c r="AA70" s="36"/>
      <c r="AB70" s="36"/>
      <c r="AC70" s="36"/>
      <c r="AD70" s="36"/>
      <c r="AE70" s="36"/>
    </row>
    <row r="71" s="2" customFormat="1" ht="6.96" customHeight="1">
      <c r="A71" s="36"/>
      <c r="B71" s="57"/>
      <c r="C71" s="58"/>
      <c r="D71" s="58"/>
      <c r="E71" s="58"/>
      <c r="F71" s="58"/>
      <c r="G71" s="58"/>
      <c r="H71" s="58"/>
      <c r="I71" s="58"/>
      <c r="J71" s="58"/>
      <c r="K71" s="58"/>
      <c r="L71" s="142"/>
      <c r="S71" s="36"/>
      <c r="T71" s="36"/>
      <c r="U71" s="36"/>
      <c r="V71" s="36"/>
      <c r="W71" s="36"/>
      <c r="X71" s="36"/>
      <c r="Y71" s="36"/>
      <c r="Z71" s="36"/>
      <c r="AA71" s="36"/>
      <c r="AB71" s="36"/>
      <c r="AC71" s="36"/>
      <c r="AD71" s="36"/>
      <c r="AE71" s="36"/>
    </row>
    <row r="75" s="2" customFormat="1" ht="6.96" customHeight="1">
      <c r="A75" s="36"/>
      <c r="B75" s="59"/>
      <c r="C75" s="60"/>
      <c r="D75" s="60"/>
      <c r="E75" s="60"/>
      <c r="F75" s="60"/>
      <c r="G75" s="60"/>
      <c r="H75" s="60"/>
      <c r="I75" s="60"/>
      <c r="J75" s="60"/>
      <c r="K75" s="60"/>
      <c r="L75" s="142"/>
      <c r="S75" s="36"/>
      <c r="T75" s="36"/>
      <c r="U75" s="36"/>
      <c r="V75" s="36"/>
      <c r="W75" s="36"/>
      <c r="X75" s="36"/>
      <c r="Y75" s="36"/>
      <c r="Z75" s="36"/>
      <c r="AA75" s="36"/>
      <c r="AB75" s="36"/>
      <c r="AC75" s="36"/>
      <c r="AD75" s="36"/>
      <c r="AE75" s="36"/>
    </row>
    <row r="76" s="2" customFormat="1" ht="24.96" customHeight="1">
      <c r="A76" s="36"/>
      <c r="B76" s="37"/>
      <c r="C76" s="21" t="s">
        <v>217</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2" customHeight="1">
      <c r="A78" s="36"/>
      <c r="B78" s="37"/>
      <c r="C78" s="30" t="s">
        <v>16</v>
      </c>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6.5" customHeight="1">
      <c r="A79" s="36"/>
      <c r="B79" s="37"/>
      <c r="C79" s="38"/>
      <c r="D79" s="38"/>
      <c r="E79" s="167" t="str">
        <f>E7</f>
        <v>Školní sklad FLD, trafostanice</v>
      </c>
      <c r="F79" s="30"/>
      <c r="G79" s="30"/>
      <c r="H79" s="30"/>
      <c r="I79" s="38"/>
      <c r="J79" s="38"/>
      <c r="K79" s="38"/>
      <c r="L79" s="142"/>
      <c r="S79" s="36"/>
      <c r="T79" s="36"/>
      <c r="U79" s="36"/>
      <c r="V79" s="36"/>
      <c r="W79" s="36"/>
      <c r="X79" s="36"/>
      <c r="Y79" s="36"/>
      <c r="Z79" s="36"/>
      <c r="AA79" s="36"/>
      <c r="AB79" s="36"/>
      <c r="AC79" s="36"/>
      <c r="AD79" s="36"/>
      <c r="AE79" s="36"/>
    </row>
    <row r="80" s="1" customFormat="1" ht="12" customHeight="1">
      <c r="B80" s="19"/>
      <c r="C80" s="30" t="s">
        <v>201</v>
      </c>
      <c r="D80" s="20"/>
      <c r="E80" s="20"/>
      <c r="F80" s="20"/>
      <c r="G80" s="20"/>
      <c r="H80" s="20"/>
      <c r="I80" s="20"/>
      <c r="J80" s="20"/>
      <c r="K80" s="20"/>
      <c r="L80" s="18"/>
    </row>
    <row r="81" s="2" customFormat="1" ht="16.5" customHeight="1">
      <c r="A81" s="36"/>
      <c r="B81" s="37"/>
      <c r="C81" s="38"/>
      <c r="D81" s="38"/>
      <c r="E81" s="167" t="s">
        <v>202</v>
      </c>
      <c r="F81" s="38"/>
      <c r="G81" s="38"/>
      <c r="H81" s="38"/>
      <c r="I81" s="38"/>
      <c r="J81" s="38"/>
      <c r="K81" s="38"/>
      <c r="L81" s="142"/>
      <c r="S81" s="36"/>
      <c r="T81" s="36"/>
      <c r="U81" s="36"/>
      <c r="V81" s="36"/>
      <c r="W81" s="36"/>
      <c r="X81" s="36"/>
      <c r="Y81" s="36"/>
      <c r="Z81" s="36"/>
      <c r="AA81" s="36"/>
      <c r="AB81" s="36"/>
      <c r="AC81" s="36"/>
      <c r="AD81" s="36"/>
      <c r="AE81" s="36"/>
    </row>
    <row r="82" s="2" customFormat="1" ht="12" customHeight="1">
      <c r="A82" s="36"/>
      <c r="B82" s="37"/>
      <c r="C82" s="30" t="s">
        <v>203</v>
      </c>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6.5" customHeight="1">
      <c r="A83" s="36"/>
      <c r="B83" s="37"/>
      <c r="C83" s="38"/>
      <c r="D83" s="38"/>
      <c r="E83" s="67" t="str">
        <f>E11</f>
        <v>2020-076-01-04 - SO-01-04 střecha a atika</v>
      </c>
      <c r="F83" s="38"/>
      <c r="G83" s="38"/>
      <c r="H83" s="38"/>
      <c r="I83" s="38"/>
      <c r="J83" s="38"/>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12" customHeight="1">
      <c r="A85" s="36"/>
      <c r="B85" s="37"/>
      <c r="C85" s="30" t="s">
        <v>21</v>
      </c>
      <c r="D85" s="38"/>
      <c r="E85" s="38"/>
      <c r="F85" s="25" t="str">
        <f>F14</f>
        <v>Kamýcká 1176, Praha 6</v>
      </c>
      <c r="G85" s="38"/>
      <c r="H85" s="38"/>
      <c r="I85" s="30" t="s">
        <v>23</v>
      </c>
      <c r="J85" s="70" t="str">
        <f>IF(J14="","",J14)</f>
        <v>16. 10. 2020</v>
      </c>
      <c r="K85" s="38"/>
      <c r="L85" s="142"/>
      <c r="S85" s="36"/>
      <c r="T85" s="36"/>
      <c r="U85" s="36"/>
      <c r="V85" s="36"/>
      <c r="W85" s="36"/>
      <c r="X85" s="36"/>
      <c r="Y85" s="36"/>
      <c r="Z85" s="36"/>
      <c r="AA85" s="36"/>
      <c r="AB85" s="36"/>
      <c r="AC85" s="36"/>
      <c r="AD85" s="36"/>
      <c r="AE85" s="36"/>
    </row>
    <row r="86" s="2" customFormat="1" ht="6.96"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2" customFormat="1" ht="40.05" customHeight="1">
      <c r="A87" s="36"/>
      <c r="B87" s="37"/>
      <c r="C87" s="30" t="s">
        <v>25</v>
      </c>
      <c r="D87" s="38"/>
      <c r="E87" s="38"/>
      <c r="F87" s="25" t="str">
        <f>E17</f>
        <v>ČZU v Praze, Kamýcká 1176, Praha 6</v>
      </c>
      <c r="G87" s="38"/>
      <c r="H87" s="38"/>
      <c r="I87" s="30" t="s">
        <v>31</v>
      </c>
      <c r="J87" s="34" t="str">
        <f>E23</f>
        <v>Ing. Vladimír Čapka, Gerstnerova 5/658, Praha 7</v>
      </c>
      <c r="K87" s="38"/>
      <c r="L87" s="142"/>
      <c r="S87" s="36"/>
      <c r="T87" s="36"/>
      <c r="U87" s="36"/>
      <c r="V87" s="36"/>
      <c r="W87" s="36"/>
      <c r="X87" s="36"/>
      <c r="Y87" s="36"/>
      <c r="Z87" s="36"/>
      <c r="AA87" s="36"/>
      <c r="AB87" s="36"/>
      <c r="AC87" s="36"/>
      <c r="AD87" s="36"/>
      <c r="AE87" s="36"/>
    </row>
    <row r="88" s="2" customFormat="1" ht="25.65" customHeight="1">
      <c r="A88" s="36"/>
      <c r="B88" s="37"/>
      <c r="C88" s="30" t="s">
        <v>29</v>
      </c>
      <c r="D88" s="38"/>
      <c r="E88" s="38"/>
      <c r="F88" s="25" t="str">
        <f>IF(E20="","",E20)</f>
        <v>Vyplň údaj</v>
      </c>
      <c r="G88" s="38"/>
      <c r="H88" s="38"/>
      <c r="I88" s="30" t="s">
        <v>34</v>
      </c>
      <c r="J88" s="34" t="str">
        <f>E26</f>
        <v>Ing. Dana Mlejnková</v>
      </c>
      <c r="K88" s="38"/>
      <c r="L88" s="142"/>
      <c r="S88" s="36"/>
      <c r="T88" s="36"/>
      <c r="U88" s="36"/>
      <c r="V88" s="36"/>
      <c r="W88" s="36"/>
      <c r="X88" s="36"/>
      <c r="Y88" s="36"/>
      <c r="Z88" s="36"/>
      <c r="AA88" s="36"/>
      <c r="AB88" s="36"/>
      <c r="AC88" s="36"/>
      <c r="AD88" s="36"/>
      <c r="AE88" s="36"/>
    </row>
    <row r="89" s="2" customFormat="1" ht="10.32" customHeight="1">
      <c r="A89" s="36"/>
      <c r="B89" s="37"/>
      <c r="C89" s="38"/>
      <c r="D89" s="38"/>
      <c r="E89" s="38"/>
      <c r="F89" s="38"/>
      <c r="G89" s="38"/>
      <c r="H89" s="38"/>
      <c r="I89" s="38"/>
      <c r="J89" s="38"/>
      <c r="K89" s="38"/>
      <c r="L89" s="142"/>
      <c r="S89" s="36"/>
      <c r="T89" s="36"/>
      <c r="U89" s="36"/>
      <c r="V89" s="36"/>
      <c r="W89" s="36"/>
      <c r="X89" s="36"/>
      <c r="Y89" s="36"/>
      <c r="Z89" s="36"/>
      <c r="AA89" s="36"/>
      <c r="AB89" s="36"/>
      <c r="AC89" s="36"/>
      <c r="AD89" s="36"/>
      <c r="AE89" s="36"/>
    </row>
    <row r="90" s="11" customFormat="1" ht="29.28" customHeight="1">
      <c r="A90" s="183"/>
      <c r="B90" s="184"/>
      <c r="C90" s="185" t="s">
        <v>218</v>
      </c>
      <c r="D90" s="186" t="s">
        <v>57</v>
      </c>
      <c r="E90" s="186" t="s">
        <v>53</v>
      </c>
      <c r="F90" s="186" t="s">
        <v>54</v>
      </c>
      <c r="G90" s="186" t="s">
        <v>219</v>
      </c>
      <c r="H90" s="186" t="s">
        <v>220</v>
      </c>
      <c r="I90" s="186" t="s">
        <v>221</v>
      </c>
      <c r="J90" s="186" t="s">
        <v>208</v>
      </c>
      <c r="K90" s="187" t="s">
        <v>222</v>
      </c>
      <c r="L90" s="188"/>
      <c r="M90" s="90" t="s">
        <v>19</v>
      </c>
      <c r="N90" s="91" t="s">
        <v>42</v>
      </c>
      <c r="O90" s="91" t="s">
        <v>223</v>
      </c>
      <c r="P90" s="91" t="s">
        <v>224</v>
      </c>
      <c r="Q90" s="91" t="s">
        <v>225</v>
      </c>
      <c r="R90" s="91" t="s">
        <v>226</v>
      </c>
      <c r="S90" s="91" t="s">
        <v>227</v>
      </c>
      <c r="T90" s="92" t="s">
        <v>228</v>
      </c>
      <c r="U90" s="183"/>
      <c r="V90" s="183"/>
      <c r="W90" s="183"/>
      <c r="X90" s="183"/>
      <c r="Y90" s="183"/>
      <c r="Z90" s="183"/>
      <c r="AA90" s="183"/>
      <c r="AB90" s="183"/>
      <c r="AC90" s="183"/>
      <c r="AD90" s="183"/>
      <c r="AE90" s="183"/>
    </row>
    <row r="91" s="2" customFormat="1" ht="22.8" customHeight="1">
      <c r="A91" s="36"/>
      <c r="B91" s="37"/>
      <c r="C91" s="97" t="s">
        <v>229</v>
      </c>
      <c r="D91" s="38"/>
      <c r="E91" s="38"/>
      <c r="F91" s="38"/>
      <c r="G91" s="38"/>
      <c r="H91" s="38"/>
      <c r="I91" s="38"/>
      <c r="J91" s="189">
        <f>BK91</f>
        <v>0</v>
      </c>
      <c r="K91" s="38"/>
      <c r="L91" s="42"/>
      <c r="M91" s="93"/>
      <c r="N91" s="190"/>
      <c r="O91" s="94"/>
      <c r="P91" s="191">
        <f>P92+P100</f>
        <v>0</v>
      </c>
      <c r="Q91" s="94"/>
      <c r="R91" s="191">
        <f>R92+R100</f>
        <v>30.634076158111998</v>
      </c>
      <c r="S91" s="94"/>
      <c r="T91" s="192">
        <f>T92+T100</f>
        <v>0</v>
      </c>
      <c r="U91" s="36"/>
      <c r="V91" s="36"/>
      <c r="W91" s="36"/>
      <c r="X91" s="36"/>
      <c r="Y91" s="36"/>
      <c r="Z91" s="36"/>
      <c r="AA91" s="36"/>
      <c r="AB91" s="36"/>
      <c r="AC91" s="36"/>
      <c r="AD91" s="36"/>
      <c r="AE91" s="36"/>
      <c r="AT91" s="15" t="s">
        <v>71</v>
      </c>
      <c r="AU91" s="15" t="s">
        <v>209</v>
      </c>
      <c r="BK91" s="193">
        <f>BK92+BK100</f>
        <v>0</v>
      </c>
    </row>
    <row r="92" s="12" customFormat="1" ht="25.92" customHeight="1">
      <c r="A92" s="12"/>
      <c r="B92" s="194"/>
      <c r="C92" s="195"/>
      <c r="D92" s="196" t="s">
        <v>71</v>
      </c>
      <c r="E92" s="197" t="s">
        <v>230</v>
      </c>
      <c r="F92" s="197" t="s">
        <v>231</v>
      </c>
      <c r="G92" s="195"/>
      <c r="H92" s="195"/>
      <c r="I92" s="198"/>
      <c r="J92" s="199">
        <f>BK92</f>
        <v>0</v>
      </c>
      <c r="K92" s="195"/>
      <c r="L92" s="200"/>
      <c r="M92" s="201"/>
      <c r="N92" s="202"/>
      <c r="O92" s="202"/>
      <c r="P92" s="203">
        <f>P93+P98</f>
        <v>0</v>
      </c>
      <c r="Q92" s="202"/>
      <c r="R92" s="203">
        <f>R93+R98</f>
        <v>16.944648998111997</v>
      </c>
      <c r="S92" s="202"/>
      <c r="T92" s="204">
        <f>T93+T98</f>
        <v>0</v>
      </c>
      <c r="U92" s="12"/>
      <c r="V92" s="12"/>
      <c r="W92" s="12"/>
      <c r="X92" s="12"/>
      <c r="Y92" s="12"/>
      <c r="Z92" s="12"/>
      <c r="AA92" s="12"/>
      <c r="AB92" s="12"/>
      <c r="AC92" s="12"/>
      <c r="AD92" s="12"/>
      <c r="AE92" s="12"/>
      <c r="AR92" s="205" t="s">
        <v>79</v>
      </c>
      <c r="AT92" s="206" t="s">
        <v>71</v>
      </c>
      <c r="AU92" s="206" t="s">
        <v>72</v>
      </c>
      <c r="AY92" s="205" t="s">
        <v>232</v>
      </c>
      <c r="BK92" s="207">
        <f>BK93+BK98</f>
        <v>0</v>
      </c>
    </row>
    <row r="93" s="12" customFormat="1" ht="22.8" customHeight="1">
      <c r="A93" s="12"/>
      <c r="B93" s="194"/>
      <c r="C93" s="195"/>
      <c r="D93" s="196" t="s">
        <v>71</v>
      </c>
      <c r="E93" s="208" t="s">
        <v>245</v>
      </c>
      <c r="F93" s="208" t="s">
        <v>425</v>
      </c>
      <c r="G93" s="195"/>
      <c r="H93" s="195"/>
      <c r="I93" s="198"/>
      <c r="J93" s="209">
        <f>BK93</f>
        <v>0</v>
      </c>
      <c r="K93" s="195"/>
      <c r="L93" s="200"/>
      <c r="M93" s="201"/>
      <c r="N93" s="202"/>
      <c r="O93" s="202"/>
      <c r="P93" s="203">
        <f>SUM(P94:P97)</f>
        <v>0</v>
      </c>
      <c r="Q93" s="202"/>
      <c r="R93" s="203">
        <f>SUM(R94:R97)</f>
        <v>16.944648998111997</v>
      </c>
      <c r="S93" s="202"/>
      <c r="T93" s="204">
        <f>SUM(T94:T97)</f>
        <v>0</v>
      </c>
      <c r="U93" s="12"/>
      <c r="V93" s="12"/>
      <c r="W93" s="12"/>
      <c r="X93" s="12"/>
      <c r="Y93" s="12"/>
      <c r="Z93" s="12"/>
      <c r="AA93" s="12"/>
      <c r="AB93" s="12"/>
      <c r="AC93" s="12"/>
      <c r="AD93" s="12"/>
      <c r="AE93" s="12"/>
      <c r="AR93" s="205" t="s">
        <v>79</v>
      </c>
      <c r="AT93" s="206" t="s">
        <v>71</v>
      </c>
      <c r="AU93" s="206" t="s">
        <v>79</v>
      </c>
      <c r="AY93" s="205" t="s">
        <v>232</v>
      </c>
      <c r="BK93" s="207">
        <f>SUM(BK94:BK97)</f>
        <v>0</v>
      </c>
    </row>
    <row r="94" s="2" customFormat="1" ht="14.4" customHeight="1">
      <c r="A94" s="36"/>
      <c r="B94" s="37"/>
      <c r="C94" s="210" t="s">
        <v>79</v>
      </c>
      <c r="D94" s="210" t="s">
        <v>234</v>
      </c>
      <c r="E94" s="211" t="s">
        <v>426</v>
      </c>
      <c r="F94" s="212" t="s">
        <v>427</v>
      </c>
      <c r="G94" s="213" t="s">
        <v>243</v>
      </c>
      <c r="H94" s="214">
        <v>6.5529999999999999</v>
      </c>
      <c r="I94" s="215"/>
      <c r="J94" s="216">
        <f>ROUND(I94*H94,2)</f>
        <v>0</v>
      </c>
      <c r="K94" s="212" t="s">
        <v>238</v>
      </c>
      <c r="L94" s="42"/>
      <c r="M94" s="217" t="s">
        <v>19</v>
      </c>
      <c r="N94" s="218" t="s">
        <v>43</v>
      </c>
      <c r="O94" s="82"/>
      <c r="P94" s="219">
        <f>O94*H94</f>
        <v>0</v>
      </c>
      <c r="Q94" s="219">
        <v>2.4532922039999998</v>
      </c>
      <c r="R94" s="219">
        <f>Q94*H94</f>
        <v>16.076423812811999</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481</v>
      </c>
    </row>
    <row r="95" s="2" customFormat="1" ht="14.4" customHeight="1">
      <c r="A95" s="36"/>
      <c r="B95" s="37"/>
      <c r="C95" s="210" t="s">
        <v>81</v>
      </c>
      <c r="D95" s="210" t="s">
        <v>234</v>
      </c>
      <c r="E95" s="211" t="s">
        <v>429</v>
      </c>
      <c r="F95" s="212" t="s">
        <v>430</v>
      </c>
      <c r="G95" s="213" t="s">
        <v>237</v>
      </c>
      <c r="H95" s="214">
        <v>65.504999999999995</v>
      </c>
      <c r="I95" s="215"/>
      <c r="J95" s="216">
        <f>ROUND(I95*H95,2)</f>
        <v>0</v>
      </c>
      <c r="K95" s="212" t="s">
        <v>238</v>
      </c>
      <c r="L95" s="42"/>
      <c r="M95" s="217" t="s">
        <v>19</v>
      </c>
      <c r="N95" s="218" t="s">
        <v>43</v>
      </c>
      <c r="O95" s="82"/>
      <c r="P95" s="219">
        <f>O95*H95</f>
        <v>0</v>
      </c>
      <c r="Q95" s="219">
        <v>0.0027469</v>
      </c>
      <c r="R95" s="219">
        <f>Q95*H95</f>
        <v>0.1799356845</v>
      </c>
      <c r="S95" s="219">
        <v>0</v>
      </c>
      <c r="T95" s="220">
        <f>S95*H95</f>
        <v>0</v>
      </c>
      <c r="U95" s="36"/>
      <c r="V95" s="36"/>
      <c r="W95" s="36"/>
      <c r="X95" s="36"/>
      <c r="Y95" s="36"/>
      <c r="Z95" s="36"/>
      <c r="AA95" s="36"/>
      <c r="AB95" s="36"/>
      <c r="AC95" s="36"/>
      <c r="AD95" s="36"/>
      <c r="AE95" s="36"/>
      <c r="AR95" s="221" t="s">
        <v>239</v>
      </c>
      <c r="AT95" s="221" t="s">
        <v>234</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482</v>
      </c>
    </row>
    <row r="96" s="2" customFormat="1" ht="14.4" customHeight="1">
      <c r="A96" s="36"/>
      <c r="B96" s="37"/>
      <c r="C96" s="210" t="s">
        <v>245</v>
      </c>
      <c r="D96" s="210" t="s">
        <v>234</v>
      </c>
      <c r="E96" s="211" t="s">
        <v>432</v>
      </c>
      <c r="F96" s="212" t="s">
        <v>433</v>
      </c>
      <c r="G96" s="213" t="s">
        <v>237</v>
      </c>
      <c r="H96" s="214">
        <v>65.504999999999995</v>
      </c>
      <c r="I96" s="215"/>
      <c r="J96" s="216">
        <f>ROUND(I96*H96,2)</f>
        <v>0</v>
      </c>
      <c r="K96" s="212" t="s">
        <v>238</v>
      </c>
      <c r="L96" s="42"/>
      <c r="M96" s="217" t="s">
        <v>19</v>
      </c>
      <c r="N96" s="218" t="s">
        <v>43</v>
      </c>
      <c r="O96" s="82"/>
      <c r="P96" s="219">
        <f>O96*H96</f>
        <v>0</v>
      </c>
      <c r="Q96" s="219">
        <v>0</v>
      </c>
      <c r="R96" s="219">
        <f>Q96*H96</f>
        <v>0</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483</v>
      </c>
    </row>
    <row r="97" s="2" customFormat="1" ht="24.15" customHeight="1">
      <c r="A97" s="36"/>
      <c r="B97" s="37"/>
      <c r="C97" s="210" t="s">
        <v>239</v>
      </c>
      <c r="D97" s="210" t="s">
        <v>234</v>
      </c>
      <c r="E97" s="211" t="s">
        <v>435</v>
      </c>
      <c r="F97" s="212" t="s">
        <v>436</v>
      </c>
      <c r="G97" s="213" t="s">
        <v>287</v>
      </c>
      <c r="H97" s="214">
        <v>0.65600000000000003</v>
      </c>
      <c r="I97" s="215"/>
      <c r="J97" s="216">
        <f>ROUND(I97*H97,2)</f>
        <v>0</v>
      </c>
      <c r="K97" s="212" t="s">
        <v>238</v>
      </c>
      <c r="L97" s="42"/>
      <c r="M97" s="217" t="s">
        <v>19</v>
      </c>
      <c r="N97" s="218" t="s">
        <v>43</v>
      </c>
      <c r="O97" s="82"/>
      <c r="P97" s="219">
        <f>O97*H97</f>
        <v>0</v>
      </c>
      <c r="Q97" s="219">
        <v>1.0492218</v>
      </c>
      <c r="R97" s="219">
        <f>Q97*H97</f>
        <v>0.68828950080000006</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484</v>
      </c>
    </row>
    <row r="98" s="12" customFormat="1" ht="22.8" customHeight="1">
      <c r="A98" s="12"/>
      <c r="B98" s="194"/>
      <c r="C98" s="195"/>
      <c r="D98" s="196" t="s">
        <v>71</v>
      </c>
      <c r="E98" s="208" t="s">
        <v>362</v>
      </c>
      <c r="F98" s="208" t="s">
        <v>363</v>
      </c>
      <c r="G98" s="195"/>
      <c r="H98" s="195"/>
      <c r="I98" s="198"/>
      <c r="J98" s="209">
        <f>BK98</f>
        <v>0</v>
      </c>
      <c r="K98" s="195"/>
      <c r="L98" s="200"/>
      <c r="M98" s="201"/>
      <c r="N98" s="202"/>
      <c r="O98" s="202"/>
      <c r="P98" s="203">
        <f>P99</f>
        <v>0</v>
      </c>
      <c r="Q98" s="202"/>
      <c r="R98" s="203">
        <f>R99</f>
        <v>0</v>
      </c>
      <c r="S98" s="202"/>
      <c r="T98" s="204">
        <f>T99</f>
        <v>0</v>
      </c>
      <c r="U98" s="12"/>
      <c r="V98" s="12"/>
      <c r="W98" s="12"/>
      <c r="X98" s="12"/>
      <c r="Y98" s="12"/>
      <c r="Z98" s="12"/>
      <c r="AA98" s="12"/>
      <c r="AB98" s="12"/>
      <c r="AC98" s="12"/>
      <c r="AD98" s="12"/>
      <c r="AE98" s="12"/>
      <c r="AR98" s="205" t="s">
        <v>79</v>
      </c>
      <c r="AT98" s="206" t="s">
        <v>71</v>
      </c>
      <c r="AU98" s="206" t="s">
        <v>79</v>
      </c>
      <c r="AY98" s="205" t="s">
        <v>232</v>
      </c>
      <c r="BK98" s="207">
        <f>BK99</f>
        <v>0</v>
      </c>
    </row>
    <row r="99" s="2" customFormat="1" ht="37.8" customHeight="1">
      <c r="A99" s="36"/>
      <c r="B99" s="37"/>
      <c r="C99" s="210" t="s">
        <v>252</v>
      </c>
      <c r="D99" s="210" t="s">
        <v>234</v>
      </c>
      <c r="E99" s="211" t="s">
        <v>365</v>
      </c>
      <c r="F99" s="212" t="s">
        <v>366</v>
      </c>
      <c r="G99" s="213" t="s">
        <v>287</v>
      </c>
      <c r="H99" s="214">
        <v>16.946999999999999</v>
      </c>
      <c r="I99" s="215"/>
      <c r="J99" s="216">
        <f>ROUND(I99*H99,2)</f>
        <v>0</v>
      </c>
      <c r="K99" s="212" t="s">
        <v>238</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485</v>
      </c>
    </row>
    <row r="100" s="12" customFormat="1" ht="25.92" customHeight="1">
      <c r="A100" s="12"/>
      <c r="B100" s="194"/>
      <c r="C100" s="195"/>
      <c r="D100" s="196" t="s">
        <v>71</v>
      </c>
      <c r="E100" s="197" t="s">
        <v>368</v>
      </c>
      <c r="F100" s="197" t="s">
        <v>369</v>
      </c>
      <c r="G100" s="195"/>
      <c r="H100" s="195"/>
      <c r="I100" s="198"/>
      <c r="J100" s="199">
        <f>BK100</f>
        <v>0</v>
      </c>
      <c r="K100" s="195"/>
      <c r="L100" s="200"/>
      <c r="M100" s="201"/>
      <c r="N100" s="202"/>
      <c r="O100" s="202"/>
      <c r="P100" s="203">
        <f>P101+P124</f>
        <v>0</v>
      </c>
      <c r="Q100" s="202"/>
      <c r="R100" s="203">
        <f>R101+R124</f>
        <v>13.689427160000001</v>
      </c>
      <c r="S100" s="202"/>
      <c r="T100" s="204">
        <f>T101+T124</f>
        <v>0</v>
      </c>
      <c r="U100" s="12"/>
      <c r="V100" s="12"/>
      <c r="W100" s="12"/>
      <c r="X100" s="12"/>
      <c r="Y100" s="12"/>
      <c r="Z100" s="12"/>
      <c r="AA100" s="12"/>
      <c r="AB100" s="12"/>
      <c r="AC100" s="12"/>
      <c r="AD100" s="12"/>
      <c r="AE100" s="12"/>
      <c r="AR100" s="205" t="s">
        <v>81</v>
      </c>
      <c r="AT100" s="206" t="s">
        <v>71</v>
      </c>
      <c r="AU100" s="206" t="s">
        <v>72</v>
      </c>
      <c r="AY100" s="205" t="s">
        <v>232</v>
      </c>
      <c r="BK100" s="207">
        <f>BK101+BK124</f>
        <v>0</v>
      </c>
    </row>
    <row r="101" s="12" customFormat="1" ht="22.8" customHeight="1">
      <c r="A101" s="12"/>
      <c r="B101" s="194"/>
      <c r="C101" s="195"/>
      <c r="D101" s="196" t="s">
        <v>71</v>
      </c>
      <c r="E101" s="208" t="s">
        <v>486</v>
      </c>
      <c r="F101" s="208" t="s">
        <v>487</v>
      </c>
      <c r="G101" s="195"/>
      <c r="H101" s="195"/>
      <c r="I101" s="198"/>
      <c r="J101" s="209">
        <f>BK101</f>
        <v>0</v>
      </c>
      <c r="K101" s="195"/>
      <c r="L101" s="200"/>
      <c r="M101" s="201"/>
      <c r="N101" s="202"/>
      <c r="O101" s="202"/>
      <c r="P101" s="203">
        <f>SUM(P102:P123)</f>
        <v>0</v>
      </c>
      <c r="Q101" s="202"/>
      <c r="R101" s="203">
        <f>SUM(R102:R123)</f>
        <v>11.890276160000001</v>
      </c>
      <c r="S101" s="202"/>
      <c r="T101" s="204">
        <f>SUM(T102:T123)</f>
        <v>0</v>
      </c>
      <c r="U101" s="12"/>
      <c r="V101" s="12"/>
      <c r="W101" s="12"/>
      <c r="X101" s="12"/>
      <c r="Y101" s="12"/>
      <c r="Z101" s="12"/>
      <c r="AA101" s="12"/>
      <c r="AB101" s="12"/>
      <c r="AC101" s="12"/>
      <c r="AD101" s="12"/>
      <c r="AE101" s="12"/>
      <c r="AR101" s="205" t="s">
        <v>81</v>
      </c>
      <c r="AT101" s="206" t="s">
        <v>71</v>
      </c>
      <c r="AU101" s="206" t="s">
        <v>79</v>
      </c>
      <c r="AY101" s="205" t="s">
        <v>232</v>
      </c>
      <c r="BK101" s="207">
        <f>SUM(BK102:BK123)</f>
        <v>0</v>
      </c>
    </row>
    <row r="102" s="2" customFormat="1" ht="24.15" customHeight="1">
      <c r="A102" s="36"/>
      <c r="B102" s="37"/>
      <c r="C102" s="210" t="s">
        <v>256</v>
      </c>
      <c r="D102" s="210" t="s">
        <v>234</v>
      </c>
      <c r="E102" s="211" t="s">
        <v>488</v>
      </c>
      <c r="F102" s="212" t="s">
        <v>489</v>
      </c>
      <c r="G102" s="213" t="s">
        <v>237</v>
      </c>
      <c r="H102" s="214">
        <v>185.673</v>
      </c>
      <c r="I102" s="215"/>
      <c r="J102" s="216">
        <f>ROUND(I102*H102,2)</f>
        <v>0</v>
      </c>
      <c r="K102" s="212" t="s">
        <v>238</v>
      </c>
      <c r="L102" s="42"/>
      <c r="M102" s="217" t="s">
        <v>19</v>
      </c>
      <c r="N102" s="218" t="s">
        <v>43</v>
      </c>
      <c r="O102" s="82"/>
      <c r="P102" s="219">
        <f>O102*H102</f>
        <v>0</v>
      </c>
      <c r="Q102" s="219">
        <v>0</v>
      </c>
      <c r="R102" s="219">
        <f>Q102*H102</f>
        <v>0</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490</v>
      </c>
    </row>
    <row r="103" s="2" customFormat="1" ht="14.4" customHeight="1">
      <c r="A103" s="36"/>
      <c r="B103" s="37"/>
      <c r="C103" s="223" t="s">
        <v>260</v>
      </c>
      <c r="D103" s="223" t="s">
        <v>302</v>
      </c>
      <c r="E103" s="224" t="s">
        <v>385</v>
      </c>
      <c r="F103" s="225" t="s">
        <v>378</v>
      </c>
      <c r="G103" s="226" t="s">
        <v>287</v>
      </c>
      <c r="H103" s="227">
        <v>0.056000000000000001</v>
      </c>
      <c r="I103" s="228"/>
      <c r="J103" s="229">
        <f>ROUND(I103*H103,2)</f>
        <v>0</v>
      </c>
      <c r="K103" s="225" t="s">
        <v>238</v>
      </c>
      <c r="L103" s="230"/>
      <c r="M103" s="231" t="s">
        <v>19</v>
      </c>
      <c r="N103" s="232" t="s">
        <v>43</v>
      </c>
      <c r="O103" s="82"/>
      <c r="P103" s="219">
        <f>O103*H103</f>
        <v>0</v>
      </c>
      <c r="Q103" s="219">
        <v>1</v>
      </c>
      <c r="R103" s="219">
        <f>Q103*H103</f>
        <v>0.056000000000000001</v>
      </c>
      <c r="S103" s="219">
        <v>0</v>
      </c>
      <c r="T103" s="220">
        <f>S103*H103</f>
        <v>0</v>
      </c>
      <c r="U103" s="36"/>
      <c r="V103" s="36"/>
      <c r="W103" s="36"/>
      <c r="X103" s="36"/>
      <c r="Y103" s="36"/>
      <c r="Z103" s="36"/>
      <c r="AA103" s="36"/>
      <c r="AB103" s="36"/>
      <c r="AC103" s="36"/>
      <c r="AD103" s="36"/>
      <c r="AE103" s="36"/>
      <c r="AR103" s="221" t="s">
        <v>364</v>
      </c>
      <c r="AT103" s="221" t="s">
        <v>302</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491</v>
      </c>
    </row>
    <row r="104" s="2" customFormat="1" ht="14.4" customHeight="1">
      <c r="A104" s="36"/>
      <c r="B104" s="37"/>
      <c r="C104" s="210" t="s">
        <v>264</v>
      </c>
      <c r="D104" s="210" t="s">
        <v>234</v>
      </c>
      <c r="E104" s="211" t="s">
        <v>492</v>
      </c>
      <c r="F104" s="212" t="s">
        <v>493</v>
      </c>
      <c r="G104" s="213" t="s">
        <v>237</v>
      </c>
      <c r="H104" s="214">
        <v>185.673</v>
      </c>
      <c r="I104" s="215"/>
      <c r="J104" s="216">
        <f>ROUND(I104*H104,2)</f>
        <v>0</v>
      </c>
      <c r="K104" s="212" t="s">
        <v>238</v>
      </c>
      <c r="L104" s="42"/>
      <c r="M104" s="217" t="s">
        <v>19</v>
      </c>
      <c r="N104" s="218" t="s">
        <v>43</v>
      </c>
      <c r="O104" s="82"/>
      <c r="P104" s="219">
        <f>O104*H104</f>
        <v>0</v>
      </c>
      <c r="Q104" s="219">
        <v>0</v>
      </c>
      <c r="R104" s="219">
        <f>Q104*H104</f>
        <v>0</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494</v>
      </c>
    </row>
    <row r="105" s="2" customFormat="1" ht="24.15" customHeight="1">
      <c r="A105" s="36"/>
      <c r="B105" s="37"/>
      <c r="C105" s="223" t="s">
        <v>268</v>
      </c>
      <c r="D105" s="223" t="s">
        <v>302</v>
      </c>
      <c r="E105" s="224" t="s">
        <v>495</v>
      </c>
      <c r="F105" s="225" t="s">
        <v>496</v>
      </c>
      <c r="G105" s="226" t="s">
        <v>237</v>
      </c>
      <c r="H105" s="227">
        <v>213.524</v>
      </c>
      <c r="I105" s="228"/>
      <c r="J105" s="229">
        <f>ROUND(I105*H105,2)</f>
        <v>0</v>
      </c>
      <c r="K105" s="225" t="s">
        <v>238</v>
      </c>
      <c r="L105" s="230"/>
      <c r="M105" s="231" t="s">
        <v>19</v>
      </c>
      <c r="N105" s="232" t="s">
        <v>43</v>
      </c>
      <c r="O105" s="82"/>
      <c r="P105" s="219">
        <f>O105*H105</f>
        <v>0</v>
      </c>
      <c r="Q105" s="219">
        <v>0.00332</v>
      </c>
      <c r="R105" s="219">
        <f>Q105*H105</f>
        <v>0.70889968000000003</v>
      </c>
      <c r="S105" s="219">
        <v>0</v>
      </c>
      <c r="T105" s="220">
        <f>S105*H105</f>
        <v>0</v>
      </c>
      <c r="U105" s="36"/>
      <c r="V105" s="36"/>
      <c r="W105" s="36"/>
      <c r="X105" s="36"/>
      <c r="Y105" s="36"/>
      <c r="Z105" s="36"/>
      <c r="AA105" s="36"/>
      <c r="AB105" s="36"/>
      <c r="AC105" s="36"/>
      <c r="AD105" s="36"/>
      <c r="AE105" s="36"/>
      <c r="AR105" s="221" t="s">
        <v>364</v>
      </c>
      <c r="AT105" s="221" t="s">
        <v>302</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497</v>
      </c>
    </row>
    <row r="106" s="2" customFormat="1" ht="24.15" customHeight="1">
      <c r="A106" s="36"/>
      <c r="B106" s="37"/>
      <c r="C106" s="210" t="s">
        <v>272</v>
      </c>
      <c r="D106" s="210" t="s">
        <v>234</v>
      </c>
      <c r="E106" s="211" t="s">
        <v>498</v>
      </c>
      <c r="F106" s="212" t="s">
        <v>499</v>
      </c>
      <c r="G106" s="213" t="s">
        <v>237</v>
      </c>
      <c r="H106" s="214">
        <v>185.673</v>
      </c>
      <c r="I106" s="215"/>
      <c r="J106" s="216">
        <f>ROUND(I106*H106,2)</f>
        <v>0</v>
      </c>
      <c r="K106" s="212" t="s">
        <v>19</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500</v>
      </c>
    </row>
    <row r="107" s="2" customFormat="1" ht="14.4" customHeight="1">
      <c r="A107" s="36"/>
      <c r="B107" s="37"/>
      <c r="C107" s="223" t="s">
        <v>276</v>
      </c>
      <c r="D107" s="223" t="s">
        <v>302</v>
      </c>
      <c r="E107" s="224" t="s">
        <v>501</v>
      </c>
      <c r="F107" s="225" t="s">
        <v>502</v>
      </c>
      <c r="G107" s="226" t="s">
        <v>237</v>
      </c>
      <c r="H107" s="227">
        <v>213.524</v>
      </c>
      <c r="I107" s="228"/>
      <c r="J107" s="229">
        <f>ROUND(I107*H107,2)</f>
        <v>0</v>
      </c>
      <c r="K107" s="225" t="s">
        <v>238</v>
      </c>
      <c r="L107" s="230"/>
      <c r="M107" s="231" t="s">
        <v>19</v>
      </c>
      <c r="N107" s="232" t="s">
        <v>43</v>
      </c>
      <c r="O107" s="82"/>
      <c r="P107" s="219">
        <f>O107*H107</f>
        <v>0</v>
      </c>
      <c r="Q107" s="219">
        <v>0.0015200000000000001</v>
      </c>
      <c r="R107" s="219">
        <f>Q107*H107</f>
        <v>0.32455648000000004</v>
      </c>
      <c r="S107" s="219">
        <v>0</v>
      </c>
      <c r="T107" s="220">
        <f>S107*H107</f>
        <v>0</v>
      </c>
      <c r="U107" s="36"/>
      <c r="V107" s="36"/>
      <c r="W107" s="36"/>
      <c r="X107" s="36"/>
      <c r="Y107" s="36"/>
      <c r="Z107" s="36"/>
      <c r="AA107" s="36"/>
      <c r="AB107" s="36"/>
      <c r="AC107" s="36"/>
      <c r="AD107" s="36"/>
      <c r="AE107" s="36"/>
      <c r="AR107" s="221" t="s">
        <v>364</v>
      </c>
      <c r="AT107" s="221" t="s">
        <v>302</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503</v>
      </c>
    </row>
    <row r="108" s="2" customFormat="1" ht="24.15" customHeight="1">
      <c r="A108" s="36"/>
      <c r="B108" s="37"/>
      <c r="C108" s="210" t="s">
        <v>280</v>
      </c>
      <c r="D108" s="210" t="s">
        <v>234</v>
      </c>
      <c r="E108" s="211" t="s">
        <v>504</v>
      </c>
      <c r="F108" s="212" t="s">
        <v>505</v>
      </c>
      <c r="G108" s="213" t="s">
        <v>237</v>
      </c>
      <c r="H108" s="214">
        <v>185.673</v>
      </c>
      <c r="I108" s="215"/>
      <c r="J108" s="216">
        <f>ROUND(I108*H108,2)</f>
        <v>0</v>
      </c>
      <c r="K108" s="212" t="s">
        <v>238</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297</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506</v>
      </c>
    </row>
    <row r="109" s="2" customFormat="1" ht="14.4" customHeight="1">
      <c r="A109" s="36"/>
      <c r="B109" s="37"/>
      <c r="C109" s="223" t="s">
        <v>284</v>
      </c>
      <c r="D109" s="223" t="s">
        <v>302</v>
      </c>
      <c r="E109" s="224" t="s">
        <v>507</v>
      </c>
      <c r="F109" s="225" t="s">
        <v>508</v>
      </c>
      <c r="G109" s="226" t="s">
        <v>237</v>
      </c>
      <c r="H109" s="227">
        <v>204.24000000000001</v>
      </c>
      <c r="I109" s="228"/>
      <c r="J109" s="229">
        <f>ROUND(I109*H109,2)</f>
        <v>0</v>
      </c>
      <c r="K109" s="225" t="s">
        <v>238</v>
      </c>
      <c r="L109" s="230"/>
      <c r="M109" s="231" t="s">
        <v>19</v>
      </c>
      <c r="N109" s="232" t="s">
        <v>43</v>
      </c>
      <c r="O109" s="82"/>
      <c r="P109" s="219">
        <f>O109*H109</f>
        <v>0</v>
      </c>
      <c r="Q109" s="219">
        <v>0.00029999999999999997</v>
      </c>
      <c r="R109" s="219">
        <f>Q109*H109</f>
        <v>0.061272</v>
      </c>
      <c r="S109" s="219">
        <v>0</v>
      </c>
      <c r="T109" s="220">
        <f>S109*H109</f>
        <v>0</v>
      </c>
      <c r="U109" s="36"/>
      <c r="V109" s="36"/>
      <c r="W109" s="36"/>
      <c r="X109" s="36"/>
      <c r="Y109" s="36"/>
      <c r="Z109" s="36"/>
      <c r="AA109" s="36"/>
      <c r="AB109" s="36"/>
      <c r="AC109" s="36"/>
      <c r="AD109" s="36"/>
      <c r="AE109" s="36"/>
      <c r="AR109" s="221" t="s">
        <v>364</v>
      </c>
      <c r="AT109" s="221" t="s">
        <v>302</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509</v>
      </c>
    </row>
    <row r="110" s="2" customFormat="1" ht="24.15" customHeight="1">
      <c r="A110" s="36"/>
      <c r="B110" s="37"/>
      <c r="C110" s="210" t="s">
        <v>289</v>
      </c>
      <c r="D110" s="210" t="s">
        <v>234</v>
      </c>
      <c r="E110" s="211" t="s">
        <v>510</v>
      </c>
      <c r="F110" s="212" t="s">
        <v>511</v>
      </c>
      <c r="G110" s="213" t="s">
        <v>237</v>
      </c>
      <c r="H110" s="214">
        <v>185.673</v>
      </c>
      <c r="I110" s="215"/>
      <c r="J110" s="216">
        <f>ROUND(I110*H110,2)</f>
        <v>0</v>
      </c>
      <c r="K110" s="212" t="s">
        <v>238</v>
      </c>
      <c r="L110" s="42"/>
      <c r="M110" s="217" t="s">
        <v>19</v>
      </c>
      <c r="N110" s="218"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297</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512</v>
      </c>
    </row>
    <row r="111" s="2" customFormat="1" ht="14.4" customHeight="1">
      <c r="A111" s="36"/>
      <c r="B111" s="37"/>
      <c r="C111" s="223" t="s">
        <v>8</v>
      </c>
      <c r="D111" s="223" t="s">
        <v>302</v>
      </c>
      <c r="E111" s="224" t="s">
        <v>513</v>
      </c>
      <c r="F111" s="225" t="s">
        <v>514</v>
      </c>
      <c r="G111" s="226" t="s">
        <v>237</v>
      </c>
      <c r="H111" s="227">
        <v>213.524</v>
      </c>
      <c r="I111" s="228"/>
      <c r="J111" s="229">
        <f>ROUND(I111*H111,2)</f>
        <v>0</v>
      </c>
      <c r="K111" s="225" t="s">
        <v>238</v>
      </c>
      <c r="L111" s="230"/>
      <c r="M111" s="231" t="s">
        <v>19</v>
      </c>
      <c r="N111" s="232" t="s">
        <v>43</v>
      </c>
      <c r="O111" s="82"/>
      <c r="P111" s="219">
        <f>O111*H111</f>
        <v>0</v>
      </c>
      <c r="Q111" s="219">
        <v>0.00059999999999999995</v>
      </c>
      <c r="R111" s="219">
        <f>Q111*H111</f>
        <v>0.12811439999999999</v>
      </c>
      <c r="S111" s="219">
        <v>0</v>
      </c>
      <c r="T111" s="220">
        <f>S111*H111</f>
        <v>0</v>
      </c>
      <c r="U111" s="36"/>
      <c r="V111" s="36"/>
      <c r="W111" s="36"/>
      <c r="X111" s="36"/>
      <c r="Y111" s="36"/>
      <c r="Z111" s="36"/>
      <c r="AA111" s="36"/>
      <c r="AB111" s="36"/>
      <c r="AC111" s="36"/>
      <c r="AD111" s="36"/>
      <c r="AE111" s="36"/>
      <c r="AR111" s="221" t="s">
        <v>364</v>
      </c>
      <c r="AT111" s="221" t="s">
        <v>302</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297</v>
      </c>
      <c r="BM111" s="221" t="s">
        <v>515</v>
      </c>
    </row>
    <row r="112" s="2" customFormat="1" ht="24.15" customHeight="1">
      <c r="A112" s="36"/>
      <c r="B112" s="37"/>
      <c r="C112" s="210" t="s">
        <v>297</v>
      </c>
      <c r="D112" s="210" t="s">
        <v>234</v>
      </c>
      <c r="E112" s="211" t="s">
        <v>516</v>
      </c>
      <c r="F112" s="212" t="s">
        <v>517</v>
      </c>
      <c r="G112" s="213" t="s">
        <v>237</v>
      </c>
      <c r="H112" s="214">
        <v>185.673</v>
      </c>
      <c r="I112" s="215"/>
      <c r="J112" s="216">
        <f>ROUND(I112*H112,2)</f>
        <v>0</v>
      </c>
      <c r="K112" s="212" t="s">
        <v>238</v>
      </c>
      <c r="L112" s="42"/>
      <c r="M112" s="217" t="s">
        <v>19</v>
      </c>
      <c r="N112" s="218" t="s">
        <v>43</v>
      </c>
      <c r="O112" s="82"/>
      <c r="P112" s="219">
        <f>O112*H112</f>
        <v>0</v>
      </c>
      <c r="Q112" s="219">
        <v>0</v>
      </c>
      <c r="R112" s="219">
        <f>Q112*H112</f>
        <v>0</v>
      </c>
      <c r="S112" s="219">
        <v>0</v>
      </c>
      <c r="T112" s="220">
        <f>S112*H112</f>
        <v>0</v>
      </c>
      <c r="U112" s="36"/>
      <c r="V112" s="36"/>
      <c r="W112" s="36"/>
      <c r="X112" s="36"/>
      <c r="Y112" s="36"/>
      <c r="Z112" s="36"/>
      <c r="AA112" s="36"/>
      <c r="AB112" s="36"/>
      <c r="AC112" s="36"/>
      <c r="AD112" s="36"/>
      <c r="AE112" s="36"/>
      <c r="AR112" s="221" t="s">
        <v>297</v>
      </c>
      <c r="AT112" s="221" t="s">
        <v>234</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297</v>
      </c>
      <c r="BM112" s="221" t="s">
        <v>518</v>
      </c>
    </row>
    <row r="113" s="2" customFormat="1" ht="24.15" customHeight="1">
      <c r="A113" s="36"/>
      <c r="B113" s="37"/>
      <c r="C113" s="223" t="s">
        <v>301</v>
      </c>
      <c r="D113" s="223" t="s">
        <v>302</v>
      </c>
      <c r="E113" s="224" t="s">
        <v>519</v>
      </c>
      <c r="F113" s="225" t="s">
        <v>520</v>
      </c>
      <c r="G113" s="226" t="s">
        <v>237</v>
      </c>
      <c r="H113" s="227">
        <v>213.524</v>
      </c>
      <c r="I113" s="228"/>
      <c r="J113" s="229">
        <f>ROUND(I113*H113,2)</f>
        <v>0</v>
      </c>
      <c r="K113" s="225" t="s">
        <v>238</v>
      </c>
      <c r="L113" s="230"/>
      <c r="M113" s="231" t="s">
        <v>19</v>
      </c>
      <c r="N113" s="232" t="s">
        <v>43</v>
      </c>
      <c r="O113" s="82"/>
      <c r="P113" s="219">
        <f>O113*H113</f>
        <v>0</v>
      </c>
      <c r="Q113" s="219">
        <v>0.00080000000000000004</v>
      </c>
      <c r="R113" s="219">
        <f>Q113*H113</f>
        <v>0.1708192</v>
      </c>
      <c r="S113" s="219">
        <v>0</v>
      </c>
      <c r="T113" s="220">
        <f>S113*H113</f>
        <v>0</v>
      </c>
      <c r="U113" s="36"/>
      <c r="V113" s="36"/>
      <c r="W113" s="36"/>
      <c r="X113" s="36"/>
      <c r="Y113" s="36"/>
      <c r="Z113" s="36"/>
      <c r="AA113" s="36"/>
      <c r="AB113" s="36"/>
      <c r="AC113" s="36"/>
      <c r="AD113" s="36"/>
      <c r="AE113" s="36"/>
      <c r="AR113" s="221" t="s">
        <v>364</v>
      </c>
      <c r="AT113" s="221" t="s">
        <v>302</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297</v>
      </c>
      <c r="BM113" s="221" t="s">
        <v>521</v>
      </c>
    </row>
    <row r="114" s="2" customFormat="1" ht="14.4" customHeight="1">
      <c r="A114" s="36"/>
      <c r="B114" s="37"/>
      <c r="C114" s="210" t="s">
        <v>306</v>
      </c>
      <c r="D114" s="210" t="s">
        <v>234</v>
      </c>
      <c r="E114" s="211" t="s">
        <v>522</v>
      </c>
      <c r="F114" s="212" t="s">
        <v>523</v>
      </c>
      <c r="G114" s="213" t="s">
        <v>237</v>
      </c>
      <c r="H114" s="214">
        <v>185.673</v>
      </c>
      <c r="I114" s="215"/>
      <c r="J114" s="216">
        <f>ROUND(I114*H114,2)</f>
        <v>0</v>
      </c>
      <c r="K114" s="212" t="s">
        <v>238</v>
      </c>
      <c r="L114" s="42"/>
      <c r="M114" s="217" t="s">
        <v>19</v>
      </c>
      <c r="N114" s="218" t="s">
        <v>43</v>
      </c>
      <c r="O114" s="82"/>
      <c r="P114" s="219">
        <f>O114*H114</f>
        <v>0</v>
      </c>
      <c r="Q114" s="219">
        <v>0</v>
      </c>
      <c r="R114" s="219">
        <f>Q114*H114</f>
        <v>0</v>
      </c>
      <c r="S114" s="219">
        <v>0</v>
      </c>
      <c r="T114" s="220">
        <f>S114*H114</f>
        <v>0</v>
      </c>
      <c r="U114" s="36"/>
      <c r="V114" s="36"/>
      <c r="W114" s="36"/>
      <c r="X114" s="36"/>
      <c r="Y114" s="36"/>
      <c r="Z114" s="36"/>
      <c r="AA114" s="36"/>
      <c r="AB114" s="36"/>
      <c r="AC114" s="36"/>
      <c r="AD114" s="36"/>
      <c r="AE114" s="36"/>
      <c r="AR114" s="221" t="s">
        <v>297</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297</v>
      </c>
      <c r="BM114" s="221" t="s">
        <v>524</v>
      </c>
    </row>
    <row r="115" s="2" customFormat="1" ht="14.4" customHeight="1">
      <c r="A115" s="36"/>
      <c r="B115" s="37"/>
      <c r="C115" s="223" t="s">
        <v>310</v>
      </c>
      <c r="D115" s="223" t="s">
        <v>302</v>
      </c>
      <c r="E115" s="224" t="s">
        <v>525</v>
      </c>
      <c r="F115" s="225" t="s">
        <v>526</v>
      </c>
      <c r="G115" s="226" t="s">
        <v>237</v>
      </c>
      <c r="H115" s="227">
        <v>204.24000000000001</v>
      </c>
      <c r="I115" s="228"/>
      <c r="J115" s="229">
        <f>ROUND(I115*H115,2)</f>
        <v>0</v>
      </c>
      <c r="K115" s="225" t="s">
        <v>238</v>
      </c>
      <c r="L115" s="230"/>
      <c r="M115" s="231" t="s">
        <v>19</v>
      </c>
      <c r="N115" s="232" t="s">
        <v>43</v>
      </c>
      <c r="O115" s="82"/>
      <c r="P115" s="219">
        <f>O115*H115</f>
        <v>0</v>
      </c>
      <c r="Q115" s="219">
        <v>0.00020000000000000001</v>
      </c>
      <c r="R115" s="219">
        <f>Q115*H115</f>
        <v>0.040848000000000002</v>
      </c>
      <c r="S115" s="219">
        <v>0</v>
      </c>
      <c r="T115" s="220">
        <f>S115*H115</f>
        <v>0</v>
      </c>
      <c r="U115" s="36"/>
      <c r="V115" s="36"/>
      <c r="W115" s="36"/>
      <c r="X115" s="36"/>
      <c r="Y115" s="36"/>
      <c r="Z115" s="36"/>
      <c r="AA115" s="36"/>
      <c r="AB115" s="36"/>
      <c r="AC115" s="36"/>
      <c r="AD115" s="36"/>
      <c r="AE115" s="36"/>
      <c r="AR115" s="221" t="s">
        <v>364</v>
      </c>
      <c r="AT115" s="221" t="s">
        <v>302</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297</v>
      </c>
      <c r="BM115" s="221" t="s">
        <v>527</v>
      </c>
    </row>
    <row r="116" s="2" customFormat="1" ht="14.4" customHeight="1">
      <c r="A116" s="36"/>
      <c r="B116" s="37"/>
      <c r="C116" s="210" t="s">
        <v>314</v>
      </c>
      <c r="D116" s="210" t="s">
        <v>234</v>
      </c>
      <c r="E116" s="211" t="s">
        <v>528</v>
      </c>
      <c r="F116" s="212" t="s">
        <v>529</v>
      </c>
      <c r="G116" s="213" t="s">
        <v>237</v>
      </c>
      <c r="H116" s="214">
        <v>185.673</v>
      </c>
      <c r="I116" s="215"/>
      <c r="J116" s="216">
        <f>ROUND(I116*H116,2)</f>
        <v>0</v>
      </c>
      <c r="K116" s="212" t="s">
        <v>238</v>
      </c>
      <c r="L116" s="42"/>
      <c r="M116" s="217" t="s">
        <v>19</v>
      </c>
      <c r="N116" s="218" t="s">
        <v>43</v>
      </c>
      <c r="O116" s="82"/>
      <c r="P116" s="219">
        <f>O116*H116</f>
        <v>0</v>
      </c>
      <c r="Q116" s="219">
        <v>0</v>
      </c>
      <c r="R116" s="219">
        <f>Q116*H116</f>
        <v>0</v>
      </c>
      <c r="S116" s="219">
        <v>0</v>
      </c>
      <c r="T116" s="220">
        <f>S116*H116</f>
        <v>0</v>
      </c>
      <c r="U116" s="36"/>
      <c r="V116" s="36"/>
      <c r="W116" s="36"/>
      <c r="X116" s="36"/>
      <c r="Y116" s="36"/>
      <c r="Z116" s="36"/>
      <c r="AA116" s="36"/>
      <c r="AB116" s="36"/>
      <c r="AC116" s="36"/>
      <c r="AD116" s="36"/>
      <c r="AE116" s="36"/>
      <c r="AR116" s="221" t="s">
        <v>297</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297</v>
      </c>
      <c r="BM116" s="221" t="s">
        <v>530</v>
      </c>
    </row>
    <row r="117" s="2" customFormat="1" ht="14.4" customHeight="1">
      <c r="A117" s="36"/>
      <c r="B117" s="37"/>
      <c r="C117" s="223" t="s">
        <v>7</v>
      </c>
      <c r="D117" s="223" t="s">
        <v>302</v>
      </c>
      <c r="E117" s="224" t="s">
        <v>531</v>
      </c>
      <c r="F117" s="225" t="s">
        <v>532</v>
      </c>
      <c r="G117" s="226" t="s">
        <v>243</v>
      </c>
      <c r="H117" s="227">
        <v>11.140000000000001</v>
      </c>
      <c r="I117" s="228"/>
      <c r="J117" s="229">
        <f>ROUND(I117*H117,2)</f>
        <v>0</v>
      </c>
      <c r="K117" s="225" t="s">
        <v>238</v>
      </c>
      <c r="L117" s="230"/>
      <c r="M117" s="231" t="s">
        <v>19</v>
      </c>
      <c r="N117" s="232" t="s">
        <v>43</v>
      </c>
      <c r="O117" s="82"/>
      <c r="P117" s="219">
        <f>O117*H117</f>
        <v>0</v>
      </c>
      <c r="Q117" s="219">
        <v>0.75</v>
      </c>
      <c r="R117" s="219">
        <f>Q117*H117</f>
        <v>8.3550000000000004</v>
      </c>
      <c r="S117" s="219">
        <v>0</v>
      </c>
      <c r="T117" s="220">
        <f>S117*H117</f>
        <v>0</v>
      </c>
      <c r="U117" s="36"/>
      <c r="V117" s="36"/>
      <c r="W117" s="36"/>
      <c r="X117" s="36"/>
      <c r="Y117" s="36"/>
      <c r="Z117" s="36"/>
      <c r="AA117" s="36"/>
      <c r="AB117" s="36"/>
      <c r="AC117" s="36"/>
      <c r="AD117" s="36"/>
      <c r="AE117" s="36"/>
      <c r="AR117" s="221" t="s">
        <v>364</v>
      </c>
      <c r="AT117" s="221" t="s">
        <v>302</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297</v>
      </c>
      <c r="BM117" s="221" t="s">
        <v>533</v>
      </c>
    </row>
    <row r="118" s="2" customFormat="1" ht="14.4" customHeight="1">
      <c r="A118" s="36"/>
      <c r="B118" s="37"/>
      <c r="C118" s="210" t="s">
        <v>321</v>
      </c>
      <c r="D118" s="210" t="s">
        <v>234</v>
      </c>
      <c r="E118" s="211" t="s">
        <v>534</v>
      </c>
      <c r="F118" s="212" t="s">
        <v>535</v>
      </c>
      <c r="G118" s="213" t="s">
        <v>237</v>
      </c>
      <c r="H118" s="214">
        <v>185.673</v>
      </c>
      <c r="I118" s="215"/>
      <c r="J118" s="216">
        <f>ROUND(I118*H118,2)</f>
        <v>0</v>
      </c>
      <c r="K118" s="212" t="s">
        <v>238</v>
      </c>
      <c r="L118" s="42"/>
      <c r="M118" s="217" t="s">
        <v>19</v>
      </c>
      <c r="N118" s="218"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297</v>
      </c>
      <c r="AT118" s="221" t="s">
        <v>234</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297</v>
      </c>
      <c r="BM118" s="221" t="s">
        <v>536</v>
      </c>
    </row>
    <row r="119" s="2" customFormat="1" ht="14.4" customHeight="1">
      <c r="A119" s="36"/>
      <c r="B119" s="37"/>
      <c r="C119" s="223" t="s">
        <v>325</v>
      </c>
      <c r="D119" s="223" t="s">
        <v>302</v>
      </c>
      <c r="E119" s="224" t="s">
        <v>537</v>
      </c>
      <c r="F119" s="225" t="s">
        <v>538</v>
      </c>
      <c r="G119" s="226" t="s">
        <v>237</v>
      </c>
      <c r="H119" s="227">
        <v>185.673</v>
      </c>
      <c r="I119" s="228"/>
      <c r="J119" s="229">
        <f>ROUND(I119*H119,2)</f>
        <v>0</v>
      </c>
      <c r="K119" s="225" t="s">
        <v>238</v>
      </c>
      <c r="L119" s="230"/>
      <c r="M119" s="231" t="s">
        <v>19</v>
      </c>
      <c r="N119" s="232" t="s">
        <v>43</v>
      </c>
      <c r="O119" s="82"/>
      <c r="P119" s="219">
        <f>O119*H119</f>
        <v>0</v>
      </c>
      <c r="Q119" s="219">
        <v>0.010999999999999999</v>
      </c>
      <c r="R119" s="219">
        <f>Q119*H119</f>
        <v>2.0424029999999997</v>
      </c>
      <c r="S119" s="219">
        <v>0</v>
      </c>
      <c r="T119" s="220">
        <f>S119*H119</f>
        <v>0</v>
      </c>
      <c r="U119" s="36"/>
      <c r="V119" s="36"/>
      <c r="W119" s="36"/>
      <c r="X119" s="36"/>
      <c r="Y119" s="36"/>
      <c r="Z119" s="36"/>
      <c r="AA119" s="36"/>
      <c r="AB119" s="36"/>
      <c r="AC119" s="36"/>
      <c r="AD119" s="36"/>
      <c r="AE119" s="36"/>
      <c r="AR119" s="221" t="s">
        <v>364</v>
      </c>
      <c r="AT119" s="221" t="s">
        <v>302</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297</v>
      </c>
      <c r="BM119" s="221" t="s">
        <v>539</v>
      </c>
    </row>
    <row r="120" s="2" customFormat="1" ht="14.4" customHeight="1">
      <c r="A120" s="36"/>
      <c r="B120" s="37"/>
      <c r="C120" s="210" t="s">
        <v>329</v>
      </c>
      <c r="D120" s="210" t="s">
        <v>234</v>
      </c>
      <c r="E120" s="211" t="s">
        <v>540</v>
      </c>
      <c r="F120" s="212" t="s">
        <v>541</v>
      </c>
      <c r="G120" s="213" t="s">
        <v>542</v>
      </c>
      <c r="H120" s="214">
        <v>58.5</v>
      </c>
      <c r="I120" s="215"/>
      <c r="J120" s="216">
        <f>ROUND(I120*H120,2)</f>
        <v>0</v>
      </c>
      <c r="K120" s="212" t="s">
        <v>238</v>
      </c>
      <c r="L120" s="42"/>
      <c r="M120" s="217" t="s">
        <v>19</v>
      </c>
      <c r="N120" s="218" t="s">
        <v>43</v>
      </c>
      <c r="O120" s="82"/>
      <c r="P120" s="219">
        <f>O120*H120</f>
        <v>0</v>
      </c>
      <c r="Q120" s="219">
        <v>2.0000000000000002E-05</v>
      </c>
      <c r="R120" s="219">
        <f>Q120*H120</f>
        <v>0.00117</v>
      </c>
      <c r="S120" s="219">
        <v>0</v>
      </c>
      <c r="T120" s="220">
        <f>S120*H120</f>
        <v>0</v>
      </c>
      <c r="U120" s="36"/>
      <c r="V120" s="36"/>
      <c r="W120" s="36"/>
      <c r="X120" s="36"/>
      <c r="Y120" s="36"/>
      <c r="Z120" s="36"/>
      <c r="AA120" s="36"/>
      <c r="AB120" s="36"/>
      <c r="AC120" s="36"/>
      <c r="AD120" s="36"/>
      <c r="AE120" s="36"/>
      <c r="AR120" s="221" t="s">
        <v>239</v>
      </c>
      <c r="AT120" s="221" t="s">
        <v>234</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239</v>
      </c>
      <c r="BM120" s="221" t="s">
        <v>543</v>
      </c>
    </row>
    <row r="121" s="2" customFormat="1" ht="14.4" customHeight="1">
      <c r="A121" s="36"/>
      <c r="B121" s="37"/>
      <c r="C121" s="223" t="s">
        <v>333</v>
      </c>
      <c r="D121" s="223" t="s">
        <v>302</v>
      </c>
      <c r="E121" s="224" t="s">
        <v>544</v>
      </c>
      <c r="F121" s="225" t="s">
        <v>545</v>
      </c>
      <c r="G121" s="226" t="s">
        <v>542</v>
      </c>
      <c r="H121" s="227">
        <v>59.670000000000002</v>
      </c>
      <c r="I121" s="228"/>
      <c r="J121" s="229">
        <f>ROUND(I121*H121,2)</f>
        <v>0</v>
      </c>
      <c r="K121" s="225" t="s">
        <v>238</v>
      </c>
      <c r="L121" s="230"/>
      <c r="M121" s="231" t="s">
        <v>19</v>
      </c>
      <c r="N121" s="232" t="s">
        <v>43</v>
      </c>
      <c r="O121" s="82"/>
      <c r="P121" s="219">
        <f>O121*H121</f>
        <v>0</v>
      </c>
      <c r="Q121" s="219">
        <v>2.0000000000000002E-05</v>
      </c>
      <c r="R121" s="219">
        <f>Q121*H121</f>
        <v>0.0011934000000000001</v>
      </c>
      <c r="S121" s="219">
        <v>0</v>
      </c>
      <c r="T121" s="220">
        <f>S121*H121</f>
        <v>0</v>
      </c>
      <c r="U121" s="36"/>
      <c r="V121" s="36"/>
      <c r="W121" s="36"/>
      <c r="X121" s="36"/>
      <c r="Y121" s="36"/>
      <c r="Z121" s="36"/>
      <c r="AA121" s="36"/>
      <c r="AB121" s="36"/>
      <c r="AC121" s="36"/>
      <c r="AD121" s="36"/>
      <c r="AE121" s="36"/>
      <c r="AR121" s="221" t="s">
        <v>264</v>
      </c>
      <c r="AT121" s="221" t="s">
        <v>302</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239</v>
      </c>
      <c r="BM121" s="221" t="s">
        <v>546</v>
      </c>
    </row>
    <row r="122" s="2" customFormat="1" ht="24.15" customHeight="1">
      <c r="A122" s="36"/>
      <c r="B122" s="37"/>
      <c r="C122" s="210" t="s">
        <v>337</v>
      </c>
      <c r="D122" s="210" t="s">
        <v>234</v>
      </c>
      <c r="E122" s="211" t="s">
        <v>547</v>
      </c>
      <c r="F122" s="212" t="s">
        <v>548</v>
      </c>
      <c r="G122" s="213" t="s">
        <v>287</v>
      </c>
      <c r="H122" s="214">
        <v>11.888</v>
      </c>
      <c r="I122" s="215"/>
      <c r="J122" s="216">
        <f>ROUND(I122*H122,2)</f>
        <v>0</v>
      </c>
      <c r="K122" s="212" t="s">
        <v>238</v>
      </c>
      <c r="L122" s="42"/>
      <c r="M122" s="217" t="s">
        <v>19</v>
      </c>
      <c r="N122" s="218" t="s">
        <v>43</v>
      </c>
      <c r="O122" s="82"/>
      <c r="P122" s="219">
        <f>O122*H122</f>
        <v>0</v>
      </c>
      <c r="Q122" s="219">
        <v>0</v>
      </c>
      <c r="R122" s="219">
        <f>Q122*H122</f>
        <v>0</v>
      </c>
      <c r="S122" s="219">
        <v>0</v>
      </c>
      <c r="T122" s="220">
        <f>S122*H122</f>
        <v>0</v>
      </c>
      <c r="U122" s="36"/>
      <c r="V122" s="36"/>
      <c r="W122" s="36"/>
      <c r="X122" s="36"/>
      <c r="Y122" s="36"/>
      <c r="Z122" s="36"/>
      <c r="AA122" s="36"/>
      <c r="AB122" s="36"/>
      <c r="AC122" s="36"/>
      <c r="AD122" s="36"/>
      <c r="AE122" s="36"/>
      <c r="AR122" s="221" t="s">
        <v>297</v>
      </c>
      <c r="AT122" s="221" t="s">
        <v>234</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297</v>
      </c>
      <c r="BM122" s="221" t="s">
        <v>549</v>
      </c>
    </row>
    <row r="123" s="2" customFormat="1" ht="24.15" customHeight="1">
      <c r="A123" s="36"/>
      <c r="B123" s="37"/>
      <c r="C123" s="210" t="s">
        <v>341</v>
      </c>
      <c r="D123" s="210" t="s">
        <v>234</v>
      </c>
      <c r="E123" s="211" t="s">
        <v>550</v>
      </c>
      <c r="F123" s="212" t="s">
        <v>551</v>
      </c>
      <c r="G123" s="213" t="s">
        <v>287</v>
      </c>
      <c r="H123" s="214">
        <v>11.888</v>
      </c>
      <c r="I123" s="215"/>
      <c r="J123" s="216">
        <f>ROUND(I123*H123,2)</f>
        <v>0</v>
      </c>
      <c r="K123" s="212" t="s">
        <v>238</v>
      </c>
      <c r="L123" s="42"/>
      <c r="M123" s="217" t="s">
        <v>19</v>
      </c>
      <c r="N123" s="218" t="s">
        <v>43</v>
      </c>
      <c r="O123" s="82"/>
      <c r="P123" s="219">
        <f>O123*H123</f>
        <v>0</v>
      </c>
      <c r="Q123" s="219">
        <v>0</v>
      </c>
      <c r="R123" s="219">
        <f>Q123*H123</f>
        <v>0</v>
      </c>
      <c r="S123" s="219">
        <v>0</v>
      </c>
      <c r="T123" s="220">
        <f>S123*H123</f>
        <v>0</v>
      </c>
      <c r="U123" s="36"/>
      <c r="V123" s="36"/>
      <c r="W123" s="36"/>
      <c r="X123" s="36"/>
      <c r="Y123" s="36"/>
      <c r="Z123" s="36"/>
      <c r="AA123" s="36"/>
      <c r="AB123" s="36"/>
      <c r="AC123" s="36"/>
      <c r="AD123" s="36"/>
      <c r="AE123" s="36"/>
      <c r="AR123" s="221" t="s">
        <v>297</v>
      </c>
      <c r="AT123" s="221" t="s">
        <v>234</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297</v>
      </c>
      <c r="BM123" s="221" t="s">
        <v>552</v>
      </c>
    </row>
    <row r="124" s="12" customFormat="1" ht="22.8" customHeight="1">
      <c r="A124" s="12"/>
      <c r="B124" s="194"/>
      <c r="C124" s="195"/>
      <c r="D124" s="196" t="s">
        <v>71</v>
      </c>
      <c r="E124" s="208" t="s">
        <v>553</v>
      </c>
      <c r="F124" s="208" t="s">
        <v>554</v>
      </c>
      <c r="G124" s="195"/>
      <c r="H124" s="195"/>
      <c r="I124" s="198"/>
      <c r="J124" s="209">
        <f>BK124</f>
        <v>0</v>
      </c>
      <c r="K124" s="195"/>
      <c r="L124" s="200"/>
      <c r="M124" s="201"/>
      <c r="N124" s="202"/>
      <c r="O124" s="202"/>
      <c r="P124" s="203">
        <f>SUM(P125:P130)</f>
        <v>0</v>
      </c>
      <c r="Q124" s="202"/>
      <c r="R124" s="203">
        <f>SUM(R125:R130)</f>
        <v>1.7991510000000002</v>
      </c>
      <c r="S124" s="202"/>
      <c r="T124" s="204">
        <f>SUM(T125:T130)</f>
        <v>0</v>
      </c>
      <c r="U124" s="12"/>
      <c r="V124" s="12"/>
      <c r="W124" s="12"/>
      <c r="X124" s="12"/>
      <c r="Y124" s="12"/>
      <c r="Z124" s="12"/>
      <c r="AA124" s="12"/>
      <c r="AB124" s="12"/>
      <c r="AC124" s="12"/>
      <c r="AD124" s="12"/>
      <c r="AE124" s="12"/>
      <c r="AR124" s="205" t="s">
        <v>81</v>
      </c>
      <c r="AT124" s="206" t="s">
        <v>71</v>
      </c>
      <c r="AU124" s="206" t="s">
        <v>79</v>
      </c>
      <c r="AY124" s="205" t="s">
        <v>232</v>
      </c>
      <c r="BK124" s="207">
        <f>SUM(BK125:BK130)</f>
        <v>0</v>
      </c>
    </row>
    <row r="125" s="2" customFormat="1" ht="24.15" customHeight="1">
      <c r="A125" s="36"/>
      <c r="B125" s="37"/>
      <c r="C125" s="210" t="s">
        <v>345</v>
      </c>
      <c r="D125" s="210" t="s">
        <v>234</v>
      </c>
      <c r="E125" s="211" t="s">
        <v>555</v>
      </c>
      <c r="F125" s="212" t="s">
        <v>556</v>
      </c>
      <c r="G125" s="213" t="s">
        <v>237</v>
      </c>
      <c r="H125" s="214">
        <v>185.673</v>
      </c>
      <c r="I125" s="215"/>
      <c r="J125" s="216">
        <f>ROUND(I125*H125,2)</f>
        <v>0</v>
      </c>
      <c r="K125" s="212" t="s">
        <v>238</v>
      </c>
      <c r="L125" s="42"/>
      <c r="M125" s="217" t="s">
        <v>19</v>
      </c>
      <c r="N125" s="218" t="s">
        <v>43</v>
      </c>
      <c r="O125" s="82"/>
      <c r="P125" s="219">
        <f>O125*H125</f>
        <v>0</v>
      </c>
      <c r="Q125" s="219">
        <v>0</v>
      </c>
      <c r="R125" s="219">
        <f>Q125*H125</f>
        <v>0</v>
      </c>
      <c r="S125" s="219">
        <v>0</v>
      </c>
      <c r="T125" s="220">
        <f>S125*H125</f>
        <v>0</v>
      </c>
      <c r="U125" s="36"/>
      <c r="V125" s="36"/>
      <c r="W125" s="36"/>
      <c r="X125" s="36"/>
      <c r="Y125" s="36"/>
      <c r="Z125" s="36"/>
      <c r="AA125" s="36"/>
      <c r="AB125" s="36"/>
      <c r="AC125" s="36"/>
      <c r="AD125" s="36"/>
      <c r="AE125" s="36"/>
      <c r="AR125" s="221" t="s">
        <v>297</v>
      </c>
      <c r="AT125" s="221" t="s">
        <v>234</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297</v>
      </c>
      <c r="BM125" s="221" t="s">
        <v>557</v>
      </c>
    </row>
    <row r="126" s="2" customFormat="1" ht="14.4" customHeight="1">
      <c r="A126" s="36"/>
      <c r="B126" s="37"/>
      <c r="C126" s="223" t="s">
        <v>350</v>
      </c>
      <c r="D126" s="223" t="s">
        <v>302</v>
      </c>
      <c r="E126" s="224" t="s">
        <v>558</v>
      </c>
      <c r="F126" s="225" t="s">
        <v>559</v>
      </c>
      <c r="G126" s="226" t="s">
        <v>237</v>
      </c>
      <c r="H126" s="227">
        <v>189.386</v>
      </c>
      <c r="I126" s="228"/>
      <c r="J126" s="229">
        <f>ROUND(I126*H126,2)</f>
        <v>0</v>
      </c>
      <c r="K126" s="225" t="s">
        <v>238</v>
      </c>
      <c r="L126" s="230"/>
      <c r="M126" s="231" t="s">
        <v>19</v>
      </c>
      <c r="N126" s="232" t="s">
        <v>43</v>
      </c>
      <c r="O126" s="82"/>
      <c r="P126" s="219">
        <f>O126*H126</f>
        <v>0</v>
      </c>
      <c r="Q126" s="219">
        <v>0.0035000000000000001</v>
      </c>
      <c r="R126" s="219">
        <f>Q126*H126</f>
        <v>0.66285099999999997</v>
      </c>
      <c r="S126" s="219">
        <v>0</v>
      </c>
      <c r="T126" s="220">
        <f>S126*H126</f>
        <v>0</v>
      </c>
      <c r="U126" s="36"/>
      <c r="V126" s="36"/>
      <c r="W126" s="36"/>
      <c r="X126" s="36"/>
      <c r="Y126" s="36"/>
      <c r="Z126" s="36"/>
      <c r="AA126" s="36"/>
      <c r="AB126" s="36"/>
      <c r="AC126" s="36"/>
      <c r="AD126" s="36"/>
      <c r="AE126" s="36"/>
      <c r="AR126" s="221" t="s">
        <v>364</v>
      </c>
      <c r="AT126" s="221" t="s">
        <v>302</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297</v>
      </c>
      <c r="BM126" s="221" t="s">
        <v>560</v>
      </c>
    </row>
    <row r="127" s="2" customFormat="1" ht="14.4" customHeight="1">
      <c r="A127" s="36"/>
      <c r="B127" s="37"/>
      <c r="C127" s="210" t="s">
        <v>354</v>
      </c>
      <c r="D127" s="210" t="s">
        <v>234</v>
      </c>
      <c r="E127" s="211" t="s">
        <v>561</v>
      </c>
      <c r="F127" s="212" t="s">
        <v>562</v>
      </c>
      <c r="G127" s="213" t="s">
        <v>237</v>
      </c>
      <c r="H127" s="214">
        <v>185.673</v>
      </c>
      <c r="I127" s="215"/>
      <c r="J127" s="216">
        <f>ROUND(I127*H127,2)</f>
        <v>0</v>
      </c>
      <c r="K127" s="212" t="s">
        <v>238</v>
      </c>
      <c r="L127" s="42"/>
      <c r="M127" s="217" t="s">
        <v>19</v>
      </c>
      <c r="N127" s="218" t="s">
        <v>43</v>
      </c>
      <c r="O127" s="82"/>
      <c r="P127" s="219">
        <f>O127*H127</f>
        <v>0</v>
      </c>
      <c r="Q127" s="219">
        <v>0</v>
      </c>
      <c r="R127" s="219">
        <f>Q127*H127</f>
        <v>0</v>
      </c>
      <c r="S127" s="219">
        <v>0</v>
      </c>
      <c r="T127" s="220">
        <f>S127*H127</f>
        <v>0</v>
      </c>
      <c r="U127" s="36"/>
      <c r="V127" s="36"/>
      <c r="W127" s="36"/>
      <c r="X127" s="36"/>
      <c r="Y127" s="36"/>
      <c r="Z127" s="36"/>
      <c r="AA127" s="36"/>
      <c r="AB127" s="36"/>
      <c r="AC127" s="36"/>
      <c r="AD127" s="36"/>
      <c r="AE127" s="36"/>
      <c r="AR127" s="221" t="s">
        <v>297</v>
      </c>
      <c r="AT127" s="221" t="s">
        <v>234</v>
      </c>
      <c r="AU127" s="221" t="s">
        <v>81</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297</v>
      </c>
      <c r="BM127" s="221" t="s">
        <v>563</v>
      </c>
    </row>
    <row r="128" s="2" customFormat="1" ht="14.4" customHeight="1">
      <c r="A128" s="36"/>
      <c r="B128" s="37"/>
      <c r="C128" s="223" t="s">
        <v>358</v>
      </c>
      <c r="D128" s="223" t="s">
        <v>302</v>
      </c>
      <c r="E128" s="224" t="s">
        <v>564</v>
      </c>
      <c r="F128" s="225" t="s">
        <v>565</v>
      </c>
      <c r="G128" s="226" t="s">
        <v>243</v>
      </c>
      <c r="H128" s="227">
        <v>45.451999999999998</v>
      </c>
      <c r="I128" s="228"/>
      <c r="J128" s="229">
        <f>ROUND(I128*H128,2)</f>
        <v>0</v>
      </c>
      <c r="K128" s="225" t="s">
        <v>238</v>
      </c>
      <c r="L128" s="230"/>
      <c r="M128" s="231" t="s">
        <v>19</v>
      </c>
      <c r="N128" s="232" t="s">
        <v>43</v>
      </c>
      <c r="O128" s="82"/>
      <c r="P128" s="219">
        <f>O128*H128</f>
        <v>0</v>
      </c>
      <c r="Q128" s="219">
        <v>0.025000000000000001</v>
      </c>
      <c r="R128" s="219">
        <f>Q128*H128</f>
        <v>1.1363000000000001</v>
      </c>
      <c r="S128" s="219">
        <v>0</v>
      </c>
      <c r="T128" s="220">
        <f>S128*H128</f>
        <v>0</v>
      </c>
      <c r="U128" s="36"/>
      <c r="V128" s="36"/>
      <c r="W128" s="36"/>
      <c r="X128" s="36"/>
      <c r="Y128" s="36"/>
      <c r="Z128" s="36"/>
      <c r="AA128" s="36"/>
      <c r="AB128" s="36"/>
      <c r="AC128" s="36"/>
      <c r="AD128" s="36"/>
      <c r="AE128" s="36"/>
      <c r="AR128" s="221" t="s">
        <v>364</v>
      </c>
      <c r="AT128" s="221" t="s">
        <v>302</v>
      </c>
      <c r="AU128" s="221" t="s">
        <v>81</v>
      </c>
      <c r="AY128" s="15" t="s">
        <v>232</v>
      </c>
      <c r="BE128" s="222">
        <f>IF(N128="základní",J128,0)</f>
        <v>0</v>
      </c>
      <c r="BF128" s="222">
        <f>IF(N128="snížená",J128,0)</f>
        <v>0</v>
      </c>
      <c r="BG128" s="222">
        <f>IF(N128="zákl. přenesená",J128,0)</f>
        <v>0</v>
      </c>
      <c r="BH128" s="222">
        <f>IF(N128="sníž. přenesená",J128,0)</f>
        <v>0</v>
      </c>
      <c r="BI128" s="222">
        <f>IF(N128="nulová",J128,0)</f>
        <v>0</v>
      </c>
      <c r="BJ128" s="15" t="s">
        <v>79</v>
      </c>
      <c r="BK128" s="222">
        <f>ROUND(I128*H128,2)</f>
        <v>0</v>
      </c>
      <c r="BL128" s="15" t="s">
        <v>297</v>
      </c>
      <c r="BM128" s="221" t="s">
        <v>566</v>
      </c>
    </row>
    <row r="129" s="2" customFormat="1" ht="24.15" customHeight="1">
      <c r="A129" s="36"/>
      <c r="B129" s="37"/>
      <c r="C129" s="210" t="s">
        <v>364</v>
      </c>
      <c r="D129" s="210" t="s">
        <v>234</v>
      </c>
      <c r="E129" s="211" t="s">
        <v>567</v>
      </c>
      <c r="F129" s="212" t="s">
        <v>568</v>
      </c>
      <c r="G129" s="213" t="s">
        <v>287</v>
      </c>
      <c r="H129" s="214">
        <v>1.7989999999999999</v>
      </c>
      <c r="I129" s="215"/>
      <c r="J129" s="216">
        <f>ROUND(I129*H129,2)</f>
        <v>0</v>
      </c>
      <c r="K129" s="212" t="s">
        <v>238</v>
      </c>
      <c r="L129" s="42"/>
      <c r="M129" s="217" t="s">
        <v>19</v>
      </c>
      <c r="N129" s="218"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297</v>
      </c>
      <c r="AT129" s="221" t="s">
        <v>234</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297</v>
      </c>
      <c r="BM129" s="221" t="s">
        <v>569</v>
      </c>
    </row>
    <row r="130" s="2" customFormat="1" ht="24.15" customHeight="1">
      <c r="A130" s="36"/>
      <c r="B130" s="37"/>
      <c r="C130" s="210" t="s">
        <v>372</v>
      </c>
      <c r="D130" s="210" t="s">
        <v>234</v>
      </c>
      <c r="E130" s="211" t="s">
        <v>570</v>
      </c>
      <c r="F130" s="212" t="s">
        <v>571</v>
      </c>
      <c r="G130" s="213" t="s">
        <v>287</v>
      </c>
      <c r="H130" s="214">
        <v>1.7989999999999999</v>
      </c>
      <c r="I130" s="215"/>
      <c r="J130" s="216">
        <f>ROUND(I130*H130,2)</f>
        <v>0</v>
      </c>
      <c r="K130" s="212" t="s">
        <v>238</v>
      </c>
      <c r="L130" s="42"/>
      <c r="M130" s="233" t="s">
        <v>19</v>
      </c>
      <c r="N130" s="234" t="s">
        <v>43</v>
      </c>
      <c r="O130" s="235"/>
      <c r="P130" s="236">
        <f>O130*H130</f>
        <v>0</v>
      </c>
      <c r="Q130" s="236">
        <v>0</v>
      </c>
      <c r="R130" s="236">
        <f>Q130*H130</f>
        <v>0</v>
      </c>
      <c r="S130" s="236">
        <v>0</v>
      </c>
      <c r="T130" s="237">
        <f>S130*H130</f>
        <v>0</v>
      </c>
      <c r="U130" s="36"/>
      <c r="V130" s="36"/>
      <c r="W130" s="36"/>
      <c r="X130" s="36"/>
      <c r="Y130" s="36"/>
      <c r="Z130" s="36"/>
      <c r="AA130" s="36"/>
      <c r="AB130" s="36"/>
      <c r="AC130" s="36"/>
      <c r="AD130" s="36"/>
      <c r="AE130" s="36"/>
      <c r="AR130" s="221" t="s">
        <v>297</v>
      </c>
      <c r="AT130" s="221" t="s">
        <v>234</v>
      </c>
      <c r="AU130" s="221" t="s">
        <v>81</v>
      </c>
      <c r="AY130" s="15" t="s">
        <v>232</v>
      </c>
      <c r="BE130" s="222">
        <f>IF(N130="základní",J130,0)</f>
        <v>0</v>
      </c>
      <c r="BF130" s="222">
        <f>IF(N130="snížená",J130,0)</f>
        <v>0</v>
      </c>
      <c r="BG130" s="222">
        <f>IF(N130="zákl. přenesená",J130,0)</f>
        <v>0</v>
      </c>
      <c r="BH130" s="222">
        <f>IF(N130="sníž. přenesená",J130,0)</f>
        <v>0</v>
      </c>
      <c r="BI130" s="222">
        <f>IF(N130="nulová",J130,0)</f>
        <v>0</v>
      </c>
      <c r="BJ130" s="15" t="s">
        <v>79</v>
      </c>
      <c r="BK130" s="222">
        <f>ROUND(I130*H130,2)</f>
        <v>0</v>
      </c>
      <c r="BL130" s="15" t="s">
        <v>297</v>
      </c>
      <c r="BM130" s="221" t="s">
        <v>572</v>
      </c>
    </row>
    <row r="131" s="2" customFormat="1" ht="6.96" customHeight="1">
      <c r="A131" s="36"/>
      <c r="B131" s="57"/>
      <c r="C131" s="58"/>
      <c r="D131" s="58"/>
      <c r="E131" s="58"/>
      <c r="F131" s="58"/>
      <c r="G131" s="58"/>
      <c r="H131" s="58"/>
      <c r="I131" s="58"/>
      <c r="J131" s="58"/>
      <c r="K131" s="58"/>
      <c r="L131" s="42"/>
      <c r="M131" s="36"/>
      <c r="O131" s="36"/>
      <c r="P131" s="36"/>
      <c r="Q131" s="36"/>
      <c r="R131" s="36"/>
      <c r="S131" s="36"/>
      <c r="T131" s="36"/>
      <c r="U131" s="36"/>
      <c r="V131" s="36"/>
      <c r="W131" s="36"/>
      <c r="X131" s="36"/>
      <c r="Y131" s="36"/>
      <c r="Z131" s="36"/>
      <c r="AA131" s="36"/>
      <c r="AB131" s="36"/>
      <c r="AC131" s="36"/>
      <c r="AD131" s="36"/>
      <c r="AE131" s="36"/>
    </row>
  </sheetData>
  <sheetProtection sheet="1" autoFilter="0" formatColumns="0" formatRows="0" objects="1" scenarios="1" spinCount="100000" saltValue="G9LDL07sfbUc1uf7JxLfnSHlWVJcf7PvNPzdWAXFNMxhS4xwf31RwP8zz074S75kBFCL4qzfJH0md40UZ4RUzg==" hashValue="OUfqboeZo2dvtoVXJDxMylRWeL6+uMq7jFZ57kxd9GjJ91toI/2SowJV91refxEra+cwTIHMRD6qiERmxnjZfA==" algorithmName="SHA-512" password="CC35"/>
  <autoFilter ref="C90:K130"/>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98</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573</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ROUND(J91,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ROUND((SUM(BE91:BE112)),  2)</f>
        <v>0</v>
      </c>
      <c r="G35" s="36"/>
      <c r="H35" s="36"/>
      <c r="I35" s="155">
        <v>0.20999999999999999</v>
      </c>
      <c r="J35" s="154">
        <f>ROUND(((SUM(BE91:BE112))*I35),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ROUND((SUM(BF91:BF112)),  2)</f>
        <v>0</v>
      </c>
      <c r="G36" s="36"/>
      <c r="H36" s="36"/>
      <c r="I36" s="155">
        <v>0.14999999999999999</v>
      </c>
      <c r="J36" s="154">
        <f>ROUND(((SUM(BF91:BF112))*I36),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ROUND((SUM(BG91:BG112)),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ROUND((SUM(BH91:BH112)),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ROUND((SUM(BI91:BI112)),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2020-076-01-05 - SO-01-05 okna, dveře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J91</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574</v>
      </c>
      <c r="E64" s="175"/>
      <c r="F64" s="175"/>
      <c r="G64" s="175"/>
      <c r="H64" s="175"/>
      <c r="I64" s="175"/>
      <c r="J64" s="176">
        <f>J92</f>
        <v>0</v>
      </c>
      <c r="K64" s="173"/>
      <c r="L64" s="177"/>
      <c r="S64" s="9"/>
      <c r="T64" s="9"/>
      <c r="U64" s="9"/>
      <c r="V64" s="9"/>
      <c r="W64" s="9"/>
      <c r="X64" s="9"/>
      <c r="Y64" s="9"/>
      <c r="Z64" s="9"/>
      <c r="AA64" s="9"/>
      <c r="AB64" s="9"/>
      <c r="AC64" s="9"/>
      <c r="AD64" s="9"/>
      <c r="AE64" s="9"/>
    </row>
    <row r="65" s="10" customFormat="1" ht="19.92" customHeight="1">
      <c r="A65" s="10"/>
      <c r="B65" s="178"/>
      <c r="C65" s="123"/>
      <c r="D65" s="179" t="s">
        <v>213</v>
      </c>
      <c r="E65" s="180"/>
      <c r="F65" s="180"/>
      <c r="G65" s="180"/>
      <c r="H65" s="180"/>
      <c r="I65" s="180"/>
      <c r="J65" s="181">
        <f>J93</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575</v>
      </c>
      <c r="E66" s="180"/>
      <c r="F66" s="180"/>
      <c r="G66" s="180"/>
      <c r="H66" s="180"/>
      <c r="I66" s="180"/>
      <c r="J66" s="181">
        <f>J96</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214</v>
      </c>
      <c r="E67" s="180"/>
      <c r="F67" s="180"/>
      <c r="G67" s="180"/>
      <c r="H67" s="180"/>
      <c r="I67" s="180"/>
      <c r="J67" s="181">
        <f>J98</f>
        <v>0</v>
      </c>
      <c r="K67" s="123"/>
      <c r="L67" s="182"/>
      <c r="S67" s="10"/>
      <c r="T67" s="10"/>
      <c r="U67" s="10"/>
      <c r="V67" s="10"/>
      <c r="W67" s="10"/>
      <c r="X67" s="10"/>
      <c r="Y67" s="10"/>
      <c r="Z67" s="10"/>
      <c r="AA67" s="10"/>
      <c r="AB67" s="10"/>
      <c r="AC67" s="10"/>
      <c r="AD67" s="10"/>
      <c r="AE67" s="10"/>
    </row>
    <row r="68" s="9" customFormat="1" ht="24.96" customHeight="1">
      <c r="A68" s="9"/>
      <c r="B68" s="172"/>
      <c r="C68" s="173"/>
      <c r="D68" s="174" t="s">
        <v>215</v>
      </c>
      <c r="E68" s="175"/>
      <c r="F68" s="175"/>
      <c r="G68" s="175"/>
      <c r="H68" s="175"/>
      <c r="I68" s="175"/>
      <c r="J68" s="176">
        <f>J100</f>
        <v>0</v>
      </c>
      <c r="K68" s="173"/>
      <c r="L68" s="177"/>
      <c r="S68" s="9"/>
      <c r="T68" s="9"/>
      <c r="U68" s="9"/>
      <c r="V68" s="9"/>
      <c r="W68" s="9"/>
      <c r="X68" s="9"/>
      <c r="Y68" s="9"/>
      <c r="Z68" s="9"/>
      <c r="AA68" s="9"/>
      <c r="AB68" s="9"/>
      <c r="AC68" s="9"/>
      <c r="AD68" s="9"/>
      <c r="AE68" s="9"/>
    </row>
    <row r="69" s="10" customFormat="1" ht="19.92" customHeight="1">
      <c r="A69" s="10"/>
      <c r="B69" s="178"/>
      <c r="C69" s="123"/>
      <c r="D69" s="179" t="s">
        <v>576</v>
      </c>
      <c r="E69" s="180"/>
      <c r="F69" s="180"/>
      <c r="G69" s="180"/>
      <c r="H69" s="180"/>
      <c r="I69" s="180"/>
      <c r="J69" s="181">
        <f>J101</f>
        <v>0</v>
      </c>
      <c r="K69" s="123"/>
      <c r="L69" s="182"/>
      <c r="S69" s="10"/>
      <c r="T69" s="10"/>
      <c r="U69" s="10"/>
      <c r="V69" s="10"/>
      <c r="W69" s="10"/>
      <c r="X69" s="10"/>
      <c r="Y69" s="10"/>
      <c r="Z69" s="10"/>
      <c r="AA69" s="10"/>
      <c r="AB69" s="10"/>
      <c r="AC69" s="10"/>
      <c r="AD69" s="10"/>
      <c r="AE69" s="10"/>
    </row>
    <row r="70" s="2" customFormat="1" ht="21.84" customHeight="1">
      <c r="A70" s="36"/>
      <c r="B70" s="37"/>
      <c r="C70" s="38"/>
      <c r="D70" s="38"/>
      <c r="E70" s="38"/>
      <c r="F70" s="38"/>
      <c r="G70" s="38"/>
      <c r="H70" s="38"/>
      <c r="I70" s="38"/>
      <c r="J70" s="38"/>
      <c r="K70" s="38"/>
      <c r="L70" s="142"/>
      <c r="S70" s="36"/>
      <c r="T70" s="36"/>
      <c r="U70" s="36"/>
      <c r="V70" s="36"/>
      <c r="W70" s="36"/>
      <c r="X70" s="36"/>
      <c r="Y70" s="36"/>
      <c r="Z70" s="36"/>
      <c r="AA70" s="36"/>
      <c r="AB70" s="36"/>
      <c r="AC70" s="36"/>
      <c r="AD70" s="36"/>
      <c r="AE70" s="36"/>
    </row>
    <row r="71" s="2" customFormat="1" ht="6.96" customHeight="1">
      <c r="A71" s="36"/>
      <c r="B71" s="57"/>
      <c r="C71" s="58"/>
      <c r="D71" s="58"/>
      <c r="E71" s="58"/>
      <c r="F71" s="58"/>
      <c r="G71" s="58"/>
      <c r="H71" s="58"/>
      <c r="I71" s="58"/>
      <c r="J71" s="58"/>
      <c r="K71" s="58"/>
      <c r="L71" s="142"/>
      <c r="S71" s="36"/>
      <c r="T71" s="36"/>
      <c r="U71" s="36"/>
      <c r="V71" s="36"/>
      <c r="W71" s="36"/>
      <c r="X71" s="36"/>
      <c r="Y71" s="36"/>
      <c r="Z71" s="36"/>
      <c r="AA71" s="36"/>
      <c r="AB71" s="36"/>
      <c r="AC71" s="36"/>
      <c r="AD71" s="36"/>
      <c r="AE71" s="36"/>
    </row>
    <row r="75" s="2" customFormat="1" ht="6.96" customHeight="1">
      <c r="A75" s="36"/>
      <c r="B75" s="59"/>
      <c r="C75" s="60"/>
      <c r="D75" s="60"/>
      <c r="E75" s="60"/>
      <c r="F75" s="60"/>
      <c r="G75" s="60"/>
      <c r="H75" s="60"/>
      <c r="I75" s="60"/>
      <c r="J75" s="60"/>
      <c r="K75" s="60"/>
      <c r="L75" s="142"/>
      <c r="S75" s="36"/>
      <c r="T75" s="36"/>
      <c r="U75" s="36"/>
      <c r="V75" s="36"/>
      <c r="W75" s="36"/>
      <c r="X75" s="36"/>
      <c r="Y75" s="36"/>
      <c r="Z75" s="36"/>
      <c r="AA75" s="36"/>
      <c r="AB75" s="36"/>
      <c r="AC75" s="36"/>
      <c r="AD75" s="36"/>
      <c r="AE75" s="36"/>
    </row>
    <row r="76" s="2" customFormat="1" ht="24.96" customHeight="1">
      <c r="A76" s="36"/>
      <c r="B76" s="37"/>
      <c r="C76" s="21" t="s">
        <v>217</v>
      </c>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38"/>
      <c r="J77" s="38"/>
      <c r="K77" s="38"/>
      <c r="L77" s="142"/>
      <c r="S77" s="36"/>
      <c r="T77" s="36"/>
      <c r="U77" s="36"/>
      <c r="V77" s="36"/>
      <c r="W77" s="36"/>
      <c r="X77" s="36"/>
      <c r="Y77" s="36"/>
      <c r="Z77" s="36"/>
      <c r="AA77" s="36"/>
      <c r="AB77" s="36"/>
      <c r="AC77" s="36"/>
      <c r="AD77" s="36"/>
      <c r="AE77" s="36"/>
    </row>
    <row r="78" s="2" customFormat="1" ht="12" customHeight="1">
      <c r="A78" s="36"/>
      <c r="B78" s="37"/>
      <c r="C78" s="30" t="s">
        <v>16</v>
      </c>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16.5" customHeight="1">
      <c r="A79" s="36"/>
      <c r="B79" s="37"/>
      <c r="C79" s="38"/>
      <c r="D79" s="38"/>
      <c r="E79" s="167" t="str">
        <f>E7</f>
        <v>Školní sklad FLD, trafostanice</v>
      </c>
      <c r="F79" s="30"/>
      <c r="G79" s="30"/>
      <c r="H79" s="30"/>
      <c r="I79" s="38"/>
      <c r="J79" s="38"/>
      <c r="K79" s="38"/>
      <c r="L79" s="142"/>
      <c r="S79" s="36"/>
      <c r="T79" s="36"/>
      <c r="U79" s="36"/>
      <c r="V79" s="36"/>
      <c r="W79" s="36"/>
      <c r="X79" s="36"/>
      <c r="Y79" s="36"/>
      <c r="Z79" s="36"/>
      <c r="AA79" s="36"/>
      <c r="AB79" s="36"/>
      <c r="AC79" s="36"/>
      <c r="AD79" s="36"/>
      <c r="AE79" s="36"/>
    </row>
    <row r="80" s="1" customFormat="1" ht="12" customHeight="1">
      <c r="B80" s="19"/>
      <c r="C80" s="30" t="s">
        <v>201</v>
      </c>
      <c r="D80" s="20"/>
      <c r="E80" s="20"/>
      <c r="F80" s="20"/>
      <c r="G80" s="20"/>
      <c r="H80" s="20"/>
      <c r="I80" s="20"/>
      <c r="J80" s="20"/>
      <c r="K80" s="20"/>
      <c r="L80" s="18"/>
    </row>
    <row r="81" s="2" customFormat="1" ht="16.5" customHeight="1">
      <c r="A81" s="36"/>
      <c r="B81" s="37"/>
      <c r="C81" s="38"/>
      <c r="D81" s="38"/>
      <c r="E81" s="167" t="s">
        <v>202</v>
      </c>
      <c r="F81" s="38"/>
      <c r="G81" s="38"/>
      <c r="H81" s="38"/>
      <c r="I81" s="38"/>
      <c r="J81" s="38"/>
      <c r="K81" s="38"/>
      <c r="L81" s="142"/>
      <c r="S81" s="36"/>
      <c r="T81" s="36"/>
      <c r="U81" s="36"/>
      <c r="V81" s="36"/>
      <c r="W81" s="36"/>
      <c r="X81" s="36"/>
      <c r="Y81" s="36"/>
      <c r="Z81" s="36"/>
      <c r="AA81" s="36"/>
      <c r="AB81" s="36"/>
      <c r="AC81" s="36"/>
      <c r="AD81" s="36"/>
      <c r="AE81" s="36"/>
    </row>
    <row r="82" s="2" customFormat="1" ht="12" customHeight="1">
      <c r="A82" s="36"/>
      <c r="B82" s="37"/>
      <c r="C82" s="30" t="s">
        <v>203</v>
      </c>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16.5" customHeight="1">
      <c r="A83" s="36"/>
      <c r="B83" s="37"/>
      <c r="C83" s="38"/>
      <c r="D83" s="38"/>
      <c r="E83" s="67" t="str">
        <f>E11</f>
        <v xml:space="preserve">2020-076-01-05 - SO-01-05 okna, dveře   </v>
      </c>
      <c r="F83" s="38"/>
      <c r="G83" s="38"/>
      <c r="H83" s="38"/>
      <c r="I83" s="38"/>
      <c r="J83" s="38"/>
      <c r="K83" s="38"/>
      <c r="L83" s="142"/>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12" customHeight="1">
      <c r="A85" s="36"/>
      <c r="B85" s="37"/>
      <c r="C85" s="30" t="s">
        <v>21</v>
      </c>
      <c r="D85" s="38"/>
      <c r="E85" s="38"/>
      <c r="F85" s="25" t="str">
        <f>F14</f>
        <v>Kamýcká 1176, Praha 6</v>
      </c>
      <c r="G85" s="38"/>
      <c r="H85" s="38"/>
      <c r="I85" s="30" t="s">
        <v>23</v>
      </c>
      <c r="J85" s="70" t="str">
        <f>IF(J14="","",J14)</f>
        <v>16. 10. 2020</v>
      </c>
      <c r="K85" s="38"/>
      <c r="L85" s="142"/>
      <c r="S85" s="36"/>
      <c r="T85" s="36"/>
      <c r="U85" s="36"/>
      <c r="V85" s="36"/>
      <c r="W85" s="36"/>
      <c r="X85" s="36"/>
      <c r="Y85" s="36"/>
      <c r="Z85" s="36"/>
      <c r="AA85" s="36"/>
      <c r="AB85" s="36"/>
      <c r="AC85" s="36"/>
      <c r="AD85" s="36"/>
      <c r="AE85" s="36"/>
    </row>
    <row r="86" s="2" customFormat="1" ht="6.96"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2" customFormat="1" ht="40.05" customHeight="1">
      <c r="A87" s="36"/>
      <c r="B87" s="37"/>
      <c r="C87" s="30" t="s">
        <v>25</v>
      </c>
      <c r="D87" s="38"/>
      <c r="E87" s="38"/>
      <c r="F87" s="25" t="str">
        <f>E17</f>
        <v>ČZU v Praze, Kamýcká 1176, Praha 6</v>
      </c>
      <c r="G87" s="38"/>
      <c r="H87" s="38"/>
      <c r="I87" s="30" t="s">
        <v>31</v>
      </c>
      <c r="J87" s="34" t="str">
        <f>E23</f>
        <v>Ing. Vladimír Čapka, Gerstnerova 5/658, Praha 7</v>
      </c>
      <c r="K87" s="38"/>
      <c r="L87" s="142"/>
      <c r="S87" s="36"/>
      <c r="T87" s="36"/>
      <c r="U87" s="36"/>
      <c r="V87" s="36"/>
      <c r="W87" s="36"/>
      <c r="X87" s="36"/>
      <c r="Y87" s="36"/>
      <c r="Z87" s="36"/>
      <c r="AA87" s="36"/>
      <c r="AB87" s="36"/>
      <c r="AC87" s="36"/>
      <c r="AD87" s="36"/>
      <c r="AE87" s="36"/>
    </row>
    <row r="88" s="2" customFormat="1" ht="25.65" customHeight="1">
      <c r="A88" s="36"/>
      <c r="B88" s="37"/>
      <c r="C88" s="30" t="s">
        <v>29</v>
      </c>
      <c r="D88" s="38"/>
      <c r="E88" s="38"/>
      <c r="F88" s="25" t="str">
        <f>IF(E20="","",E20)</f>
        <v>Vyplň údaj</v>
      </c>
      <c r="G88" s="38"/>
      <c r="H88" s="38"/>
      <c r="I88" s="30" t="s">
        <v>34</v>
      </c>
      <c r="J88" s="34" t="str">
        <f>E26</f>
        <v>Ing. Dana Mlejnková</v>
      </c>
      <c r="K88" s="38"/>
      <c r="L88" s="142"/>
      <c r="S88" s="36"/>
      <c r="T88" s="36"/>
      <c r="U88" s="36"/>
      <c r="V88" s="36"/>
      <c r="W88" s="36"/>
      <c r="X88" s="36"/>
      <c r="Y88" s="36"/>
      <c r="Z88" s="36"/>
      <c r="AA88" s="36"/>
      <c r="AB88" s="36"/>
      <c r="AC88" s="36"/>
      <c r="AD88" s="36"/>
      <c r="AE88" s="36"/>
    </row>
    <row r="89" s="2" customFormat="1" ht="10.32" customHeight="1">
      <c r="A89" s="36"/>
      <c r="B89" s="37"/>
      <c r="C89" s="38"/>
      <c r="D89" s="38"/>
      <c r="E89" s="38"/>
      <c r="F89" s="38"/>
      <c r="G89" s="38"/>
      <c r="H89" s="38"/>
      <c r="I89" s="38"/>
      <c r="J89" s="38"/>
      <c r="K89" s="38"/>
      <c r="L89" s="142"/>
      <c r="S89" s="36"/>
      <c r="T89" s="36"/>
      <c r="U89" s="36"/>
      <c r="V89" s="36"/>
      <c r="W89" s="36"/>
      <c r="X89" s="36"/>
      <c r="Y89" s="36"/>
      <c r="Z89" s="36"/>
      <c r="AA89" s="36"/>
      <c r="AB89" s="36"/>
      <c r="AC89" s="36"/>
      <c r="AD89" s="36"/>
      <c r="AE89" s="36"/>
    </row>
    <row r="90" s="11" customFormat="1" ht="29.28" customHeight="1">
      <c r="A90" s="183"/>
      <c r="B90" s="184"/>
      <c r="C90" s="185" t="s">
        <v>218</v>
      </c>
      <c r="D90" s="186" t="s">
        <v>57</v>
      </c>
      <c r="E90" s="186" t="s">
        <v>53</v>
      </c>
      <c r="F90" s="186" t="s">
        <v>54</v>
      </c>
      <c r="G90" s="186" t="s">
        <v>219</v>
      </c>
      <c r="H90" s="186" t="s">
        <v>220</v>
      </c>
      <c r="I90" s="186" t="s">
        <v>221</v>
      </c>
      <c r="J90" s="186" t="s">
        <v>208</v>
      </c>
      <c r="K90" s="187" t="s">
        <v>222</v>
      </c>
      <c r="L90" s="188"/>
      <c r="M90" s="90" t="s">
        <v>19</v>
      </c>
      <c r="N90" s="91" t="s">
        <v>42</v>
      </c>
      <c r="O90" s="91" t="s">
        <v>223</v>
      </c>
      <c r="P90" s="91" t="s">
        <v>224</v>
      </c>
      <c r="Q90" s="91" t="s">
        <v>225</v>
      </c>
      <c r="R90" s="91" t="s">
        <v>226</v>
      </c>
      <c r="S90" s="91" t="s">
        <v>227</v>
      </c>
      <c r="T90" s="92" t="s">
        <v>228</v>
      </c>
      <c r="U90" s="183"/>
      <c r="V90" s="183"/>
      <c r="W90" s="183"/>
      <c r="X90" s="183"/>
      <c r="Y90" s="183"/>
      <c r="Z90" s="183"/>
      <c r="AA90" s="183"/>
      <c r="AB90" s="183"/>
      <c r="AC90" s="183"/>
      <c r="AD90" s="183"/>
      <c r="AE90" s="183"/>
    </row>
    <row r="91" s="2" customFormat="1" ht="22.8" customHeight="1">
      <c r="A91" s="36"/>
      <c r="B91" s="37"/>
      <c r="C91" s="97" t="s">
        <v>229</v>
      </c>
      <c r="D91" s="38"/>
      <c r="E91" s="38"/>
      <c r="F91" s="38"/>
      <c r="G91" s="38"/>
      <c r="H91" s="38"/>
      <c r="I91" s="38"/>
      <c r="J91" s="189">
        <f>BK91</f>
        <v>0</v>
      </c>
      <c r="K91" s="38"/>
      <c r="L91" s="42"/>
      <c r="M91" s="93"/>
      <c r="N91" s="190"/>
      <c r="O91" s="94"/>
      <c r="P91" s="191">
        <f>P92+P100</f>
        <v>0</v>
      </c>
      <c r="Q91" s="94"/>
      <c r="R91" s="191">
        <f>R92+R100</f>
        <v>1.9101344062500003</v>
      </c>
      <c r="S91" s="94"/>
      <c r="T91" s="192">
        <f>T92+T100</f>
        <v>0</v>
      </c>
      <c r="U91" s="36"/>
      <c r="V91" s="36"/>
      <c r="W91" s="36"/>
      <c r="X91" s="36"/>
      <c r="Y91" s="36"/>
      <c r="Z91" s="36"/>
      <c r="AA91" s="36"/>
      <c r="AB91" s="36"/>
      <c r="AC91" s="36"/>
      <c r="AD91" s="36"/>
      <c r="AE91" s="36"/>
      <c r="AT91" s="15" t="s">
        <v>71</v>
      </c>
      <c r="AU91" s="15" t="s">
        <v>209</v>
      </c>
      <c r="BK91" s="193">
        <f>BK92+BK100</f>
        <v>0</v>
      </c>
    </row>
    <row r="92" s="12" customFormat="1" ht="25.92" customHeight="1">
      <c r="A92" s="12"/>
      <c r="B92" s="194"/>
      <c r="C92" s="195"/>
      <c r="D92" s="196" t="s">
        <v>71</v>
      </c>
      <c r="E92" s="197" t="s">
        <v>230</v>
      </c>
      <c r="F92" s="197" t="s">
        <v>577</v>
      </c>
      <c r="G92" s="195"/>
      <c r="H92" s="195"/>
      <c r="I92" s="198"/>
      <c r="J92" s="199">
        <f>BK92</f>
        <v>0</v>
      </c>
      <c r="K92" s="195"/>
      <c r="L92" s="200"/>
      <c r="M92" s="201"/>
      <c r="N92" s="202"/>
      <c r="O92" s="202"/>
      <c r="P92" s="203">
        <f>P93+P96+P98</f>
        <v>0</v>
      </c>
      <c r="Q92" s="202"/>
      <c r="R92" s="203">
        <f>R93+R96+R98</f>
        <v>0.1581805</v>
      </c>
      <c r="S92" s="202"/>
      <c r="T92" s="204">
        <f>T93+T96+T98</f>
        <v>0</v>
      </c>
      <c r="U92" s="12"/>
      <c r="V92" s="12"/>
      <c r="W92" s="12"/>
      <c r="X92" s="12"/>
      <c r="Y92" s="12"/>
      <c r="Z92" s="12"/>
      <c r="AA92" s="12"/>
      <c r="AB92" s="12"/>
      <c r="AC92" s="12"/>
      <c r="AD92" s="12"/>
      <c r="AE92" s="12"/>
      <c r="AR92" s="205" t="s">
        <v>79</v>
      </c>
      <c r="AT92" s="206" t="s">
        <v>71</v>
      </c>
      <c r="AU92" s="206" t="s">
        <v>72</v>
      </c>
      <c r="AY92" s="205" t="s">
        <v>232</v>
      </c>
      <c r="BK92" s="207">
        <f>BK93+BK96+BK98</f>
        <v>0</v>
      </c>
    </row>
    <row r="93" s="12" customFormat="1" ht="22.8" customHeight="1">
      <c r="A93" s="12"/>
      <c r="B93" s="194"/>
      <c r="C93" s="195"/>
      <c r="D93" s="196" t="s">
        <v>71</v>
      </c>
      <c r="E93" s="208" t="s">
        <v>256</v>
      </c>
      <c r="F93" s="208" t="s">
        <v>349</v>
      </c>
      <c r="G93" s="195"/>
      <c r="H93" s="195"/>
      <c r="I93" s="198"/>
      <c r="J93" s="209">
        <f>BK93</f>
        <v>0</v>
      </c>
      <c r="K93" s="195"/>
      <c r="L93" s="200"/>
      <c r="M93" s="201"/>
      <c r="N93" s="202"/>
      <c r="O93" s="202"/>
      <c r="P93" s="203">
        <f>SUM(P94:P95)</f>
        <v>0</v>
      </c>
      <c r="Q93" s="202"/>
      <c r="R93" s="203">
        <f>SUM(R94:R95)</f>
        <v>0.01882</v>
      </c>
      <c r="S93" s="202"/>
      <c r="T93" s="204">
        <f>SUM(T94:T95)</f>
        <v>0</v>
      </c>
      <c r="U93" s="12"/>
      <c r="V93" s="12"/>
      <c r="W93" s="12"/>
      <c r="X93" s="12"/>
      <c r="Y93" s="12"/>
      <c r="Z93" s="12"/>
      <c r="AA93" s="12"/>
      <c r="AB93" s="12"/>
      <c r="AC93" s="12"/>
      <c r="AD93" s="12"/>
      <c r="AE93" s="12"/>
      <c r="AR93" s="205" t="s">
        <v>79</v>
      </c>
      <c r="AT93" s="206" t="s">
        <v>71</v>
      </c>
      <c r="AU93" s="206" t="s">
        <v>79</v>
      </c>
      <c r="AY93" s="205" t="s">
        <v>232</v>
      </c>
      <c r="BK93" s="207">
        <f>SUM(BK94:BK95)</f>
        <v>0</v>
      </c>
    </row>
    <row r="94" s="2" customFormat="1" ht="24.15" customHeight="1">
      <c r="A94" s="36"/>
      <c r="B94" s="37"/>
      <c r="C94" s="210" t="s">
        <v>79</v>
      </c>
      <c r="D94" s="210" t="s">
        <v>234</v>
      </c>
      <c r="E94" s="211" t="s">
        <v>578</v>
      </c>
      <c r="F94" s="212" t="s">
        <v>579</v>
      </c>
      <c r="G94" s="213" t="s">
        <v>580</v>
      </c>
      <c r="H94" s="214">
        <v>1</v>
      </c>
      <c r="I94" s="215"/>
      <c r="J94" s="216">
        <f>ROUND(I94*H94,2)</f>
        <v>0</v>
      </c>
      <c r="K94" s="212" t="s">
        <v>238</v>
      </c>
      <c r="L94" s="42"/>
      <c r="M94" s="217" t="s">
        <v>19</v>
      </c>
      <c r="N94" s="218" t="s">
        <v>43</v>
      </c>
      <c r="O94" s="82"/>
      <c r="P94" s="219">
        <f>O94*H94</f>
        <v>0</v>
      </c>
      <c r="Q94" s="219">
        <v>0.00048000000000000001</v>
      </c>
      <c r="R94" s="219">
        <f>Q94*H94</f>
        <v>0.00048000000000000001</v>
      </c>
      <c r="S94" s="219">
        <v>0</v>
      </c>
      <c r="T94" s="220">
        <f>S94*H94</f>
        <v>0</v>
      </c>
      <c r="U94" s="36"/>
      <c r="V94" s="36"/>
      <c r="W94" s="36"/>
      <c r="X94" s="36"/>
      <c r="Y94" s="36"/>
      <c r="Z94" s="36"/>
      <c r="AA94" s="36"/>
      <c r="AB94" s="36"/>
      <c r="AC94" s="36"/>
      <c r="AD94" s="36"/>
      <c r="AE94" s="36"/>
      <c r="AR94" s="221" t="s">
        <v>239</v>
      </c>
      <c r="AT94" s="221" t="s">
        <v>234</v>
      </c>
      <c r="AU94" s="221" t="s">
        <v>81</v>
      </c>
      <c r="AY94" s="15" t="s">
        <v>232</v>
      </c>
      <c r="BE94" s="222">
        <f>IF(N94="základní",J94,0)</f>
        <v>0</v>
      </c>
      <c r="BF94" s="222">
        <f>IF(N94="snížená",J94,0)</f>
        <v>0</v>
      </c>
      <c r="BG94" s="222">
        <f>IF(N94="zákl. přenesená",J94,0)</f>
        <v>0</v>
      </c>
      <c r="BH94" s="222">
        <f>IF(N94="sníž. přenesená",J94,0)</f>
        <v>0</v>
      </c>
      <c r="BI94" s="222">
        <f>IF(N94="nulová",J94,0)</f>
        <v>0</v>
      </c>
      <c r="BJ94" s="15" t="s">
        <v>79</v>
      </c>
      <c r="BK94" s="222">
        <f>ROUND(I94*H94,2)</f>
        <v>0</v>
      </c>
      <c r="BL94" s="15" t="s">
        <v>239</v>
      </c>
      <c r="BM94" s="221" t="s">
        <v>581</v>
      </c>
    </row>
    <row r="95" s="2" customFormat="1" ht="101.25" customHeight="1">
      <c r="A95" s="36"/>
      <c r="B95" s="37"/>
      <c r="C95" s="223" t="s">
        <v>81</v>
      </c>
      <c r="D95" s="223" t="s">
        <v>302</v>
      </c>
      <c r="E95" s="224" t="s">
        <v>582</v>
      </c>
      <c r="F95" s="225" t="s">
        <v>583</v>
      </c>
      <c r="G95" s="226" t="s">
        <v>580</v>
      </c>
      <c r="H95" s="227">
        <v>1</v>
      </c>
      <c r="I95" s="228"/>
      <c r="J95" s="229">
        <f>ROUND(I95*H95,2)</f>
        <v>0</v>
      </c>
      <c r="K95" s="225" t="s">
        <v>238</v>
      </c>
      <c r="L95" s="230"/>
      <c r="M95" s="231" t="s">
        <v>19</v>
      </c>
      <c r="N95" s="232" t="s">
        <v>43</v>
      </c>
      <c r="O95" s="82"/>
      <c r="P95" s="219">
        <f>O95*H95</f>
        <v>0</v>
      </c>
      <c r="Q95" s="219">
        <v>0.018339999999999999</v>
      </c>
      <c r="R95" s="219">
        <f>Q95*H95</f>
        <v>0.018339999999999999</v>
      </c>
      <c r="S95" s="219">
        <v>0</v>
      </c>
      <c r="T95" s="220">
        <f>S95*H95</f>
        <v>0</v>
      </c>
      <c r="U95" s="36"/>
      <c r="V95" s="36"/>
      <c r="W95" s="36"/>
      <c r="X95" s="36"/>
      <c r="Y95" s="36"/>
      <c r="Z95" s="36"/>
      <c r="AA95" s="36"/>
      <c r="AB95" s="36"/>
      <c r="AC95" s="36"/>
      <c r="AD95" s="36"/>
      <c r="AE95" s="36"/>
      <c r="AR95" s="221" t="s">
        <v>264</v>
      </c>
      <c r="AT95" s="221" t="s">
        <v>302</v>
      </c>
      <c r="AU95" s="221" t="s">
        <v>81</v>
      </c>
      <c r="AY95" s="15" t="s">
        <v>232</v>
      </c>
      <c r="BE95" s="222">
        <f>IF(N95="základní",J95,0)</f>
        <v>0</v>
      </c>
      <c r="BF95" s="222">
        <f>IF(N95="snížená",J95,0)</f>
        <v>0</v>
      </c>
      <c r="BG95" s="222">
        <f>IF(N95="zákl. přenesená",J95,0)</f>
        <v>0</v>
      </c>
      <c r="BH95" s="222">
        <f>IF(N95="sníž. přenesená",J95,0)</f>
        <v>0</v>
      </c>
      <c r="BI95" s="222">
        <f>IF(N95="nulová",J95,0)</f>
        <v>0</v>
      </c>
      <c r="BJ95" s="15" t="s">
        <v>79</v>
      </c>
      <c r="BK95" s="222">
        <f>ROUND(I95*H95,2)</f>
        <v>0</v>
      </c>
      <c r="BL95" s="15" t="s">
        <v>239</v>
      </c>
      <c r="BM95" s="221" t="s">
        <v>584</v>
      </c>
    </row>
    <row r="96" s="12" customFormat="1" ht="22.8" customHeight="1">
      <c r="A96" s="12"/>
      <c r="B96" s="194"/>
      <c r="C96" s="195"/>
      <c r="D96" s="196" t="s">
        <v>71</v>
      </c>
      <c r="E96" s="208" t="s">
        <v>585</v>
      </c>
      <c r="F96" s="208" t="s">
        <v>586</v>
      </c>
      <c r="G96" s="195"/>
      <c r="H96" s="195"/>
      <c r="I96" s="198"/>
      <c r="J96" s="209">
        <f>BK96</f>
        <v>0</v>
      </c>
      <c r="K96" s="195"/>
      <c r="L96" s="200"/>
      <c r="M96" s="201"/>
      <c r="N96" s="202"/>
      <c r="O96" s="202"/>
      <c r="P96" s="203">
        <f>P97</f>
        <v>0</v>
      </c>
      <c r="Q96" s="202"/>
      <c r="R96" s="203">
        <f>R97</f>
        <v>0.1393605</v>
      </c>
      <c r="S96" s="202"/>
      <c r="T96" s="204">
        <f>T97</f>
        <v>0</v>
      </c>
      <c r="U96" s="12"/>
      <c r="V96" s="12"/>
      <c r="W96" s="12"/>
      <c r="X96" s="12"/>
      <c r="Y96" s="12"/>
      <c r="Z96" s="12"/>
      <c r="AA96" s="12"/>
      <c r="AB96" s="12"/>
      <c r="AC96" s="12"/>
      <c r="AD96" s="12"/>
      <c r="AE96" s="12"/>
      <c r="AR96" s="205" t="s">
        <v>79</v>
      </c>
      <c r="AT96" s="206" t="s">
        <v>71</v>
      </c>
      <c r="AU96" s="206" t="s">
        <v>79</v>
      </c>
      <c r="AY96" s="205" t="s">
        <v>232</v>
      </c>
      <c r="BK96" s="207">
        <f>BK97</f>
        <v>0</v>
      </c>
    </row>
    <row r="97" s="2" customFormat="1" ht="14.4" customHeight="1">
      <c r="A97" s="36"/>
      <c r="B97" s="37"/>
      <c r="C97" s="210" t="s">
        <v>245</v>
      </c>
      <c r="D97" s="210" t="s">
        <v>234</v>
      </c>
      <c r="E97" s="211" t="s">
        <v>587</v>
      </c>
      <c r="F97" s="212" t="s">
        <v>588</v>
      </c>
      <c r="G97" s="213" t="s">
        <v>542</v>
      </c>
      <c r="H97" s="214">
        <v>13.5</v>
      </c>
      <c r="I97" s="215"/>
      <c r="J97" s="216">
        <f>ROUND(I97*H97,2)</f>
        <v>0</v>
      </c>
      <c r="K97" s="212" t="s">
        <v>238</v>
      </c>
      <c r="L97" s="42"/>
      <c r="M97" s="217" t="s">
        <v>19</v>
      </c>
      <c r="N97" s="218" t="s">
        <v>43</v>
      </c>
      <c r="O97" s="82"/>
      <c r="P97" s="219">
        <f>O97*H97</f>
        <v>0</v>
      </c>
      <c r="Q97" s="219">
        <v>0.010323000000000001</v>
      </c>
      <c r="R97" s="219">
        <f>Q97*H97</f>
        <v>0.1393605</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589</v>
      </c>
    </row>
    <row r="98" s="12" customFormat="1" ht="22.8" customHeight="1">
      <c r="A98" s="12"/>
      <c r="B98" s="194"/>
      <c r="C98" s="195"/>
      <c r="D98" s="196" t="s">
        <v>71</v>
      </c>
      <c r="E98" s="208" t="s">
        <v>362</v>
      </c>
      <c r="F98" s="208" t="s">
        <v>363</v>
      </c>
      <c r="G98" s="195"/>
      <c r="H98" s="195"/>
      <c r="I98" s="198"/>
      <c r="J98" s="209">
        <f>BK98</f>
        <v>0</v>
      </c>
      <c r="K98" s="195"/>
      <c r="L98" s="200"/>
      <c r="M98" s="201"/>
      <c r="N98" s="202"/>
      <c r="O98" s="202"/>
      <c r="P98" s="203">
        <f>P99</f>
        <v>0</v>
      </c>
      <c r="Q98" s="202"/>
      <c r="R98" s="203">
        <f>R99</f>
        <v>0</v>
      </c>
      <c r="S98" s="202"/>
      <c r="T98" s="204">
        <f>T99</f>
        <v>0</v>
      </c>
      <c r="U98" s="12"/>
      <c r="V98" s="12"/>
      <c r="W98" s="12"/>
      <c r="X98" s="12"/>
      <c r="Y98" s="12"/>
      <c r="Z98" s="12"/>
      <c r="AA98" s="12"/>
      <c r="AB98" s="12"/>
      <c r="AC98" s="12"/>
      <c r="AD98" s="12"/>
      <c r="AE98" s="12"/>
      <c r="AR98" s="205" t="s">
        <v>79</v>
      </c>
      <c r="AT98" s="206" t="s">
        <v>71</v>
      </c>
      <c r="AU98" s="206" t="s">
        <v>79</v>
      </c>
      <c r="AY98" s="205" t="s">
        <v>232</v>
      </c>
      <c r="BK98" s="207">
        <f>BK99</f>
        <v>0</v>
      </c>
    </row>
    <row r="99" s="2" customFormat="1" ht="24.15" customHeight="1">
      <c r="A99" s="36"/>
      <c r="B99" s="37"/>
      <c r="C99" s="210" t="s">
        <v>239</v>
      </c>
      <c r="D99" s="210" t="s">
        <v>234</v>
      </c>
      <c r="E99" s="211" t="s">
        <v>590</v>
      </c>
      <c r="F99" s="212" t="s">
        <v>591</v>
      </c>
      <c r="G99" s="213" t="s">
        <v>287</v>
      </c>
      <c r="H99" s="214">
        <v>0.158</v>
      </c>
      <c r="I99" s="215"/>
      <c r="J99" s="216">
        <f>ROUND(I99*H99,2)</f>
        <v>0</v>
      </c>
      <c r="K99" s="212" t="s">
        <v>238</v>
      </c>
      <c r="L99" s="42"/>
      <c r="M99" s="217" t="s">
        <v>19</v>
      </c>
      <c r="N99" s="218" t="s">
        <v>43</v>
      </c>
      <c r="O99" s="82"/>
      <c r="P99" s="219">
        <f>O99*H99</f>
        <v>0</v>
      </c>
      <c r="Q99" s="219">
        <v>0</v>
      </c>
      <c r="R99" s="219">
        <f>Q99*H99</f>
        <v>0</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592</v>
      </c>
    </row>
    <row r="100" s="12" customFormat="1" ht="25.92" customHeight="1">
      <c r="A100" s="12"/>
      <c r="B100" s="194"/>
      <c r="C100" s="195"/>
      <c r="D100" s="196" t="s">
        <v>71</v>
      </c>
      <c r="E100" s="197" t="s">
        <v>368</v>
      </c>
      <c r="F100" s="197" t="s">
        <v>369</v>
      </c>
      <c r="G100" s="195"/>
      <c r="H100" s="195"/>
      <c r="I100" s="198"/>
      <c r="J100" s="199">
        <f>BK100</f>
        <v>0</v>
      </c>
      <c r="K100" s="195"/>
      <c r="L100" s="200"/>
      <c r="M100" s="201"/>
      <c r="N100" s="202"/>
      <c r="O100" s="202"/>
      <c r="P100" s="203">
        <f>P101</f>
        <v>0</v>
      </c>
      <c r="Q100" s="202"/>
      <c r="R100" s="203">
        <f>R101</f>
        <v>1.7519539062500003</v>
      </c>
      <c r="S100" s="202"/>
      <c r="T100" s="204">
        <f>T101</f>
        <v>0</v>
      </c>
      <c r="U100" s="12"/>
      <c r="V100" s="12"/>
      <c r="W100" s="12"/>
      <c r="X100" s="12"/>
      <c r="Y100" s="12"/>
      <c r="Z100" s="12"/>
      <c r="AA100" s="12"/>
      <c r="AB100" s="12"/>
      <c r="AC100" s="12"/>
      <c r="AD100" s="12"/>
      <c r="AE100" s="12"/>
      <c r="AR100" s="205" t="s">
        <v>81</v>
      </c>
      <c r="AT100" s="206" t="s">
        <v>71</v>
      </c>
      <c r="AU100" s="206" t="s">
        <v>72</v>
      </c>
      <c r="AY100" s="205" t="s">
        <v>232</v>
      </c>
      <c r="BK100" s="207">
        <f>BK101</f>
        <v>0</v>
      </c>
    </row>
    <row r="101" s="12" customFormat="1" ht="22.8" customHeight="1">
      <c r="A101" s="12"/>
      <c r="B101" s="194"/>
      <c r="C101" s="195"/>
      <c r="D101" s="196" t="s">
        <v>71</v>
      </c>
      <c r="E101" s="208" t="s">
        <v>593</v>
      </c>
      <c r="F101" s="208" t="s">
        <v>594</v>
      </c>
      <c r="G101" s="195"/>
      <c r="H101" s="195"/>
      <c r="I101" s="198"/>
      <c r="J101" s="209">
        <f>BK101</f>
        <v>0</v>
      </c>
      <c r="K101" s="195"/>
      <c r="L101" s="200"/>
      <c r="M101" s="201"/>
      <c r="N101" s="202"/>
      <c r="O101" s="202"/>
      <c r="P101" s="203">
        <f>SUM(P102:P112)</f>
        <v>0</v>
      </c>
      <c r="Q101" s="202"/>
      <c r="R101" s="203">
        <f>SUM(R102:R112)</f>
        <v>1.7519539062500003</v>
      </c>
      <c r="S101" s="202"/>
      <c r="T101" s="204">
        <f>SUM(T102:T112)</f>
        <v>0</v>
      </c>
      <c r="U101" s="12"/>
      <c r="V101" s="12"/>
      <c r="W101" s="12"/>
      <c r="X101" s="12"/>
      <c r="Y101" s="12"/>
      <c r="Z101" s="12"/>
      <c r="AA101" s="12"/>
      <c r="AB101" s="12"/>
      <c r="AC101" s="12"/>
      <c r="AD101" s="12"/>
      <c r="AE101" s="12"/>
      <c r="AR101" s="205" t="s">
        <v>81</v>
      </c>
      <c r="AT101" s="206" t="s">
        <v>71</v>
      </c>
      <c r="AU101" s="206" t="s">
        <v>79</v>
      </c>
      <c r="AY101" s="205" t="s">
        <v>232</v>
      </c>
      <c r="BK101" s="207">
        <f>SUM(BK102:BK112)</f>
        <v>0</v>
      </c>
    </row>
    <row r="102" s="2" customFormat="1" ht="14.4" customHeight="1">
      <c r="A102" s="36"/>
      <c r="B102" s="37"/>
      <c r="C102" s="210" t="s">
        <v>252</v>
      </c>
      <c r="D102" s="210" t="s">
        <v>234</v>
      </c>
      <c r="E102" s="211" t="s">
        <v>595</v>
      </c>
      <c r="F102" s="212" t="s">
        <v>596</v>
      </c>
      <c r="G102" s="213" t="s">
        <v>237</v>
      </c>
      <c r="H102" s="214">
        <v>120</v>
      </c>
      <c r="I102" s="215"/>
      <c r="J102" s="216">
        <f>ROUND(I102*H102,2)</f>
        <v>0</v>
      </c>
      <c r="K102" s="212" t="s">
        <v>238</v>
      </c>
      <c r="L102" s="42"/>
      <c r="M102" s="217" t="s">
        <v>19</v>
      </c>
      <c r="N102" s="218" t="s">
        <v>43</v>
      </c>
      <c r="O102" s="82"/>
      <c r="P102" s="219">
        <f>O102*H102</f>
        <v>0</v>
      </c>
      <c r="Q102" s="219">
        <v>5.5000000000000002E-05</v>
      </c>
      <c r="R102" s="219">
        <f>Q102*H102</f>
        <v>0.0066</v>
      </c>
      <c r="S102" s="219">
        <v>0</v>
      </c>
      <c r="T102" s="220">
        <f>S102*H102</f>
        <v>0</v>
      </c>
      <c r="U102" s="36"/>
      <c r="V102" s="36"/>
      <c r="W102" s="36"/>
      <c r="X102" s="36"/>
      <c r="Y102" s="36"/>
      <c r="Z102" s="36"/>
      <c r="AA102" s="36"/>
      <c r="AB102" s="36"/>
      <c r="AC102" s="36"/>
      <c r="AD102" s="36"/>
      <c r="AE102" s="36"/>
      <c r="AR102" s="221" t="s">
        <v>297</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297</v>
      </c>
      <c r="BM102" s="221" t="s">
        <v>597</v>
      </c>
    </row>
    <row r="103" s="2" customFormat="1" ht="37.8" customHeight="1">
      <c r="A103" s="36"/>
      <c r="B103" s="37"/>
      <c r="C103" s="223" t="s">
        <v>256</v>
      </c>
      <c r="D103" s="223" t="s">
        <v>302</v>
      </c>
      <c r="E103" s="224" t="s">
        <v>598</v>
      </c>
      <c r="F103" s="225" t="s">
        <v>599</v>
      </c>
      <c r="G103" s="226" t="s">
        <v>600</v>
      </c>
      <c r="H103" s="227">
        <v>40</v>
      </c>
      <c r="I103" s="228"/>
      <c r="J103" s="229">
        <f>ROUND(I103*H103,2)</f>
        <v>0</v>
      </c>
      <c r="K103" s="225" t="s">
        <v>19</v>
      </c>
      <c r="L103" s="230"/>
      <c r="M103" s="231" t="s">
        <v>19</v>
      </c>
      <c r="N103" s="232" t="s">
        <v>43</v>
      </c>
      <c r="O103" s="82"/>
      <c r="P103" s="219">
        <f>O103*H103</f>
        <v>0</v>
      </c>
      <c r="Q103" s="219">
        <v>0.025000000000000001</v>
      </c>
      <c r="R103" s="219">
        <f>Q103*H103</f>
        <v>1</v>
      </c>
      <c r="S103" s="219">
        <v>0</v>
      </c>
      <c r="T103" s="220">
        <f>S103*H103</f>
        <v>0</v>
      </c>
      <c r="U103" s="36"/>
      <c r="V103" s="36"/>
      <c r="W103" s="36"/>
      <c r="X103" s="36"/>
      <c r="Y103" s="36"/>
      <c r="Z103" s="36"/>
      <c r="AA103" s="36"/>
      <c r="AB103" s="36"/>
      <c r="AC103" s="36"/>
      <c r="AD103" s="36"/>
      <c r="AE103" s="36"/>
      <c r="AR103" s="221" t="s">
        <v>364</v>
      </c>
      <c r="AT103" s="221" t="s">
        <v>302</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297</v>
      </c>
      <c r="BM103" s="221" t="s">
        <v>601</v>
      </c>
    </row>
    <row r="104" s="2" customFormat="1" ht="24.15" customHeight="1">
      <c r="A104" s="36"/>
      <c r="B104" s="37"/>
      <c r="C104" s="210" t="s">
        <v>260</v>
      </c>
      <c r="D104" s="210" t="s">
        <v>234</v>
      </c>
      <c r="E104" s="211" t="s">
        <v>602</v>
      </c>
      <c r="F104" s="212" t="s">
        <v>603</v>
      </c>
      <c r="G104" s="213" t="s">
        <v>237</v>
      </c>
      <c r="H104" s="214">
        <v>10.125</v>
      </c>
      <c r="I104" s="215"/>
      <c r="J104" s="216">
        <f>ROUND(I104*H104,2)</f>
        <v>0</v>
      </c>
      <c r="K104" s="212" t="s">
        <v>238</v>
      </c>
      <c r="L104" s="42"/>
      <c r="M104" s="217" t="s">
        <v>19</v>
      </c>
      <c r="N104" s="218" t="s">
        <v>43</v>
      </c>
      <c r="O104" s="82"/>
      <c r="P104" s="219">
        <f>O104*H104</f>
        <v>0</v>
      </c>
      <c r="Q104" s="219">
        <v>0.00033125</v>
      </c>
      <c r="R104" s="219">
        <f>Q104*H104</f>
        <v>0.0033539062500000001</v>
      </c>
      <c r="S104" s="219">
        <v>0</v>
      </c>
      <c r="T104" s="220">
        <f>S104*H104</f>
        <v>0</v>
      </c>
      <c r="U104" s="36"/>
      <c r="V104" s="36"/>
      <c r="W104" s="36"/>
      <c r="X104" s="36"/>
      <c r="Y104" s="36"/>
      <c r="Z104" s="36"/>
      <c r="AA104" s="36"/>
      <c r="AB104" s="36"/>
      <c r="AC104" s="36"/>
      <c r="AD104" s="36"/>
      <c r="AE104" s="36"/>
      <c r="AR104" s="221" t="s">
        <v>297</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297</v>
      </c>
      <c r="BM104" s="221" t="s">
        <v>604</v>
      </c>
    </row>
    <row r="105" s="2" customFormat="1" ht="101.25" customHeight="1">
      <c r="A105" s="36"/>
      <c r="B105" s="37"/>
      <c r="C105" s="223" t="s">
        <v>264</v>
      </c>
      <c r="D105" s="223" t="s">
        <v>302</v>
      </c>
      <c r="E105" s="224" t="s">
        <v>605</v>
      </c>
      <c r="F105" s="225" t="s">
        <v>606</v>
      </c>
      <c r="G105" s="226" t="s">
        <v>19</v>
      </c>
      <c r="H105" s="227">
        <v>5</v>
      </c>
      <c r="I105" s="228"/>
      <c r="J105" s="229">
        <f>ROUND(I105*H105,2)</f>
        <v>0</v>
      </c>
      <c r="K105" s="225" t="s">
        <v>19</v>
      </c>
      <c r="L105" s="230"/>
      <c r="M105" s="231" t="s">
        <v>19</v>
      </c>
      <c r="N105" s="232" t="s">
        <v>43</v>
      </c>
      <c r="O105" s="82"/>
      <c r="P105" s="219">
        <f>O105*H105</f>
        <v>0</v>
      </c>
      <c r="Q105" s="219">
        <v>0.052999999999999998</v>
      </c>
      <c r="R105" s="219">
        <f>Q105*H105</f>
        <v>0.26500000000000001</v>
      </c>
      <c r="S105" s="219">
        <v>0</v>
      </c>
      <c r="T105" s="220">
        <f>S105*H105</f>
        <v>0</v>
      </c>
      <c r="U105" s="36"/>
      <c r="V105" s="36"/>
      <c r="W105" s="36"/>
      <c r="X105" s="36"/>
      <c r="Y105" s="36"/>
      <c r="Z105" s="36"/>
      <c r="AA105" s="36"/>
      <c r="AB105" s="36"/>
      <c r="AC105" s="36"/>
      <c r="AD105" s="36"/>
      <c r="AE105" s="36"/>
      <c r="AR105" s="221" t="s">
        <v>364</v>
      </c>
      <c r="AT105" s="221" t="s">
        <v>302</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297</v>
      </c>
      <c r="BM105" s="221" t="s">
        <v>607</v>
      </c>
    </row>
    <row r="106" s="2" customFormat="1" ht="14.4" customHeight="1">
      <c r="A106" s="36"/>
      <c r="B106" s="37"/>
      <c r="C106" s="210" t="s">
        <v>268</v>
      </c>
      <c r="D106" s="210" t="s">
        <v>234</v>
      </c>
      <c r="E106" s="211" t="s">
        <v>608</v>
      </c>
      <c r="F106" s="212" t="s">
        <v>609</v>
      </c>
      <c r="G106" s="213" t="s">
        <v>580</v>
      </c>
      <c r="H106" s="214">
        <v>1</v>
      </c>
      <c r="I106" s="215"/>
      <c r="J106" s="216">
        <f>ROUND(I106*H106,2)</f>
        <v>0</v>
      </c>
      <c r="K106" s="212" t="s">
        <v>238</v>
      </c>
      <c r="L106" s="42"/>
      <c r="M106" s="217" t="s">
        <v>19</v>
      </c>
      <c r="N106" s="218" t="s">
        <v>43</v>
      </c>
      <c r="O106" s="82"/>
      <c r="P106" s="219">
        <f>O106*H106</f>
        <v>0</v>
      </c>
      <c r="Q106" s="219">
        <v>0</v>
      </c>
      <c r="R106" s="219">
        <f>Q106*H106</f>
        <v>0</v>
      </c>
      <c r="S106" s="219">
        <v>0</v>
      </c>
      <c r="T106" s="220">
        <f>S106*H106</f>
        <v>0</v>
      </c>
      <c r="U106" s="36"/>
      <c r="V106" s="36"/>
      <c r="W106" s="36"/>
      <c r="X106" s="36"/>
      <c r="Y106" s="36"/>
      <c r="Z106" s="36"/>
      <c r="AA106" s="36"/>
      <c r="AB106" s="36"/>
      <c r="AC106" s="36"/>
      <c r="AD106" s="36"/>
      <c r="AE106" s="36"/>
      <c r="AR106" s="221" t="s">
        <v>297</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297</v>
      </c>
      <c r="BM106" s="221" t="s">
        <v>610</v>
      </c>
    </row>
    <row r="107" s="2" customFormat="1" ht="270.75" customHeight="1">
      <c r="A107" s="36"/>
      <c r="B107" s="37"/>
      <c r="C107" s="223" t="s">
        <v>272</v>
      </c>
      <c r="D107" s="223" t="s">
        <v>302</v>
      </c>
      <c r="E107" s="224" t="s">
        <v>611</v>
      </c>
      <c r="F107" s="225" t="s">
        <v>612</v>
      </c>
      <c r="G107" s="226" t="s">
        <v>580</v>
      </c>
      <c r="H107" s="227">
        <v>1</v>
      </c>
      <c r="I107" s="228"/>
      <c r="J107" s="229">
        <f>ROUND(I107*H107,2)</f>
        <v>0</v>
      </c>
      <c r="K107" s="225" t="s">
        <v>19</v>
      </c>
      <c r="L107" s="230"/>
      <c r="M107" s="231" t="s">
        <v>19</v>
      </c>
      <c r="N107" s="232" t="s">
        <v>43</v>
      </c>
      <c r="O107" s="82"/>
      <c r="P107" s="219">
        <f>O107*H107</f>
        <v>0</v>
      </c>
      <c r="Q107" s="219">
        <v>0.12</v>
      </c>
      <c r="R107" s="219">
        <f>Q107*H107</f>
        <v>0.12</v>
      </c>
      <c r="S107" s="219">
        <v>0</v>
      </c>
      <c r="T107" s="220">
        <f>S107*H107</f>
        <v>0</v>
      </c>
      <c r="U107" s="36"/>
      <c r="V107" s="36"/>
      <c r="W107" s="36"/>
      <c r="X107" s="36"/>
      <c r="Y107" s="36"/>
      <c r="Z107" s="36"/>
      <c r="AA107" s="36"/>
      <c r="AB107" s="36"/>
      <c r="AC107" s="36"/>
      <c r="AD107" s="36"/>
      <c r="AE107" s="36"/>
      <c r="AR107" s="221" t="s">
        <v>364</v>
      </c>
      <c r="AT107" s="221" t="s">
        <v>302</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297</v>
      </c>
      <c r="BM107" s="221" t="s">
        <v>613</v>
      </c>
    </row>
    <row r="108" s="2" customFormat="1" ht="14.4" customHeight="1">
      <c r="A108" s="36"/>
      <c r="B108" s="37"/>
      <c r="C108" s="210" t="s">
        <v>276</v>
      </c>
      <c r="D108" s="210" t="s">
        <v>234</v>
      </c>
      <c r="E108" s="211" t="s">
        <v>614</v>
      </c>
      <c r="F108" s="212" t="s">
        <v>615</v>
      </c>
      <c r="G108" s="213" t="s">
        <v>580</v>
      </c>
      <c r="H108" s="214">
        <v>9</v>
      </c>
      <c r="I108" s="215"/>
      <c r="J108" s="216">
        <f>ROUND(I108*H108,2)</f>
        <v>0</v>
      </c>
      <c r="K108" s="212" t="s">
        <v>238</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297</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297</v>
      </c>
      <c r="BM108" s="221" t="s">
        <v>616</v>
      </c>
    </row>
    <row r="109" s="2" customFormat="1" ht="129.3" customHeight="1">
      <c r="A109" s="36"/>
      <c r="B109" s="37"/>
      <c r="C109" s="223" t="s">
        <v>280</v>
      </c>
      <c r="D109" s="223" t="s">
        <v>302</v>
      </c>
      <c r="E109" s="224" t="s">
        <v>617</v>
      </c>
      <c r="F109" s="225" t="s">
        <v>618</v>
      </c>
      <c r="G109" s="226" t="s">
        <v>580</v>
      </c>
      <c r="H109" s="227">
        <v>9</v>
      </c>
      <c r="I109" s="228"/>
      <c r="J109" s="229">
        <f>ROUND(I109*H109,2)</f>
        <v>0</v>
      </c>
      <c r="K109" s="225" t="s">
        <v>19</v>
      </c>
      <c r="L109" s="230"/>
      <c r="M109" s="231" t="s">
        <v>19</v>
      </c>
      <c r="N109" s="232" t="s">
        <v>43</v>
      </c>
      <c r="O109" s="82"/>
      <c r="P109" s="219">
        <f>O109*H109</f>
        <v>0</v>
      </c>
      <c r="Q109" s="219">
        <v>0.035000000000000003</v>
      </c>
      <c r="R109" s="219">
        <f>Q109*H109</f>
        <v>0.31500000000000006</v>
      </c>
      <c r="S109" s="219">
        <v>0</v>
      </c>
      <c r="T109" s="220">
        <f>S109*H109</f>
        <v>0</v>
      </c>
      <c r="U109" s="36"/>
      <c r="V109" s="36"/>
      <c r="W109" s="36"/>
      <c r="X109" s="36"/>
      <c r="Y109" s="36"/>
      <c r="Z109" s="36"/>
      <c r="AA109" s="36"/>
      <c r="AB109" s="36"/>
      <c r="AC109" s="36"/>
      <c r="AD109" s="36"/>
      <c r="AE109" s="36"/>
      <c r="AR109" s="221" t="s">
        <v>364</v>
      </c>
      <c r="AT109" s="221" t="s">
        <v>302</v>
      </c>
      <c r="AU109" s="221" t="s">
        <v>81</v>
      </c>
      <c r="AY109" s="15" t="s">
        <v>232</v>
      </c>
      <c r="BE109" s="222">
        <f>IF(N109="základní",J109,0)</f>
        <v>0</v>
      </c>
      <c r="BF109" s="222">
        <f>IF(N109="snížená",J109,0)</f>
        <v>0</v>
      </c>
      <c r="BG109" s="222">
        <f>IF(N109="zákl. přenesená",J109,0)</f>
        <v>0</v>
      </c>
      <c r="BH109" s="222">
        <f>IF(N109="sníž. přenesená",J109,0)</f>
        <v>0</v>
      </c>
      <c r="BI109" s="222">
        <f>IF(N109="nulová",J109,0)</f>
        <v>0</v>
      </c>
      <c r="BJ109" s="15" t="s">
        <v>79</v>
      </c>
      <c r="BK109" s="222">
        <f>ROUND(I109*H109,2)</f>
        <v>0</v>
      </c>
      <c r="BL109" s="15" t="s">
        <v>297</v>
      </c>
      <c r="BM109" s="221" t="s">
        <v>619</v>
      </c>
    </row>
    <row r="110" s="2" customFormat="1" ht="14.4" customHeight="1">
      <c r="A110" s="36"/>
      <c r="B110" s="37"/>
      <c r="C110" s="210" t="s">
        <v>284</v>
      </c>
      <c r="D110" s="210" t="s">
        <v>234</v>
      </c>
      <c r="E110" s="211" t="s">
        <v>620</v>
      </c>
      <c r="F110" s="212" t="s">
        <v>621</v>
      </c>
      <c r="G110" s="213" t="s">
        <v>580</v>
      </c>
      <c r="H110" s="214">
        <v>1</v>
      </c>
      <c r="I110" s="215"/>
      <c r="J110" s="216">
        <f>ROUND(I110*H110,2)</f>
        <v>0</v>
      </c>
      <c r="K110" s="212" t="s">
        <v>238</v>
      </c>
      <c r="L110" s="42"/>
      <c r="M110" s="217" t="s">
        <v>19</v>
      </c>
      <c r="N110" s="218"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297</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297</v>
      </c>
      <c r="BM110" s="221" t="s">
        <v>622</v>
      </c>
    </row>
    <row r="111" s="2" customFormat="1" ht="142.2" customHeight="1">
      <c r="A111" s="36"/>
      <c r="B111" s="37"/>
      <c r="C111" s="223" t="s">
        <v>289</v>
      </c>
      <c r="D111" s="223" t="s">
        <v>302</v>
      </c>
      <c r="E111" s="224" t="s">
        <v>623</v>
      </c>
      <c r="F111" s="225" t="s">
        <v>624</v>
      </c>
      <c r="G111" s="226" t="s">
        <v>580</v>
      </c>
      <c r="H111" s="227">
        <v>1</v>
      </c>
      <c r="I111" s="228"/>
      <c r="J111" s="229">
        <f>ROUND(I111*H111,2)</f>
        <v>0</v>
      </c>
      <c r="K111" s="225" t="s">
        <v>19</v>
      </c>
      <c r="L111" s="230"/>
      <c r="M111" s="231" t="s">
        <v>19</v>
      </c>
      <c r="N111" s="232" t="s">
        <v>43</v>
      </c>
      <c r="O111" s="82"/>
      <c r="P111" s="219">
        <f>O111*H111</f>
        <v>0</v>
      </c>
      <c r="Q111" s="219">
        <v>0.042000000000000003</v>
      </c>
      <c r="R111" s="219">
        <f>Q111*H111</f>
        <v>0.042000000000000003</v>
      </c>
      <c r="S111" s="219">
        <v>0</v>
      </c>
      <c r="T111" s="220">
        <f>S111*H111</f>
        <v>0</v>
      </c>
      <c r="U111" s="36"/>
      <c r="V111" s="36"/>
      <c r="W111" s="36"/>
      <c r="X111" s="36"/>
      <c r="Y111" s="36"/>
      <c r="Z111" s="36"/>
      <c r="AA111" s="36"/>
      <c r="AB111" s="36"/>
      <c r="AC111" s="36"/>
      <c r="AD111" s="36"/>
      <c r="AE111" s="36"/>
      <c r="AR111" s="221" t="s">
        <v>364</v>
      </c>
      <c r="AT111" s="221" t="s">
        <v>302</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297</v>
      </c>
      <c r="BM111" s="221" t="s">
        <v>625</v>
      </c>
    </row>
    <row r="112" s="2" customFormat="1" ht="24.15" customHeight="1">
      <c r="A112" s="36"/>
      <c r="B112" s="37"/>
      <c r="C112" s="210" t="s">
        <v>8</v>
      </c>
      <c r="D112" s="210" t="s">
        <v>234</v>
      </c>
      <c r="E112" s="211" t="s">
        <v>626</v>
      </c>
      <c r="F112" s="212" t="s">
        <v>627</v>
      </c>
      <c r="G112" s="213" t="s">
        <v>628</v>
      </c>
      <c r="H112" s="238"/>
      <c r="I112" s="215"/>
      <c r="J112" s="216">
        <f>ROUND(I112*H112,2)</f>
        <v>0</v>
      </c>
      <c r="K112" s="212" t="s">
        <v>238</v>
      </c>
      <c r="L112" s="42"/>
      <c r="M112" s="233" t="s">
        <v>19</v>
      </c>
      <c r="N112" s="234" t="s">
        <v>43</v>
      </c>
      <c r="O112" s="235"/>
      <c r="P112" s="236">
        <f>O112*H112</f>
        <v>0</v>
      </c>
      <c r="Q112" s="236">
        <v>0</v>
      </c>
      <c r="R112" s="236">
        <f>Q112*H112</f>
        <v>0</v>
      </c>
      <c r="S112" s="236">
        <v>0</v>
      </c>
      <c r="T112" s="237">
        <f>S112*H112</f>
        <v>0</v>
      </c>
      <c r="U112" s="36"/>
      <c r="V112" s="36"/>
      <c r="W112" s="36"/>
      <c r="X112" s="36"/>
      <c r="Y112" s="36"/>
      <c r="Z112" s="36"/>
      <c r="AA112" s="36"/>
      <c r="AB112" s="36"/>
      <c r="AC112" s="36"/>
      <c r="AD112" s="36"/>
      <c r="AE112" s="36"/>
      <c r="AR112" s="221" t="s">
        <v>297</v>
      </c>
      <c r="AT112" s="221" t="s">
        <v>234</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297</v>
      </c>
      <c r="BM112" s="221" t="s">
        <v>629</v>
      </c>
    </row>
    <row r="113" s="2" customFormat="1" ht="6.96" customHeight="1">
      <c r="A113" s="36"/>
      <c r="B113" s="57"/>
      <c r="C113" s="58"/>
      <c r="D113" s="58"/>
      <c r="E113" s="58"/>
      <c r="F113" s="58"/>
      <c r="G113" s="58"/>
      <c r="H113" s="58"/>
      <c r="I113" s="58"/>
      <c r="J113" s="58"/>
      <c r="K113" s="58"/>
      <c r="L113" s="42"/>
      <c r="M113" s="36"/>
      <c r="O113" s="36"/>
      <c r="P113" s="36"/>
      <c r="Q113" s="36"/>
      <c r="R113" s="36"/>
      <c r="S113" s="36"/>
      <c r="T113" s="36"/>
      <c r="U113" s="36"/>
      <c r="V113" s="36"/>
      <c r="W113" s="36"/>
      <c r="X113" s="36"/>
      <c r="Y113" s="36"/>
      <c r="Z113" s="36"/>
      <c r="AA113" s="36"/>
      <c r="AB113" s="36"/>
      <c r="AC113" s="36"/>
      <c r="AD113" s="36"/>
      <c r="AE113" s="36"/>
    </row>
  </sheetData>
  <sheetProtection sheet="1" autoFilter="0" formatColumns="0" formatRows="0" objects="1" scenarios="1" spinCount="100000" saltValue="evMuvKF8zOZ7QwiIkeIcHZJ/Erjp5F63BKX6vuIiHXkUnp5cyxBANkbCPpnnDYpWkh9HJEMrKJE2GNgaUUeqMw==" hashValue="S8P1M+S9xRp9mWNZuDB/2LJN7Z9Jfoa2HOCf7dnPhFA28i6dmkxgCGNKYunZ5DVqIgnE0z1uvo8OhljLKRG8PA==" algorithmName="SHA-512" password="CC35"/>
  <autoFilter ref="C90:K112"/>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101</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630</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ROUND(J94,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ROUND((SUM(BE94:BE130)),  2)</f>
        <v>0</v>
      </c>
      <c r="G35" s="36"/>
      <c r="H35" s="36"/>
      <c r="I35" s="155">
        <v>0.20999999999999999</v>
      </c>
      <c r="J35" s="154">
        <f>ROUND(((SUM(BE94:BE130))*I35),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ROUND((SUM(BF94:BF130)),  2)</f>
        <v>0</v>
      </c>
      <c r="G36" s="36"/>
      <c r="H36" s="36"/>
      <c r="I36" s="155">
        <v>0.14999999999999999</v>
      </c>
      <c r="J36" s="154">
        <f>ROUND(((SUM(BF94:BF130))*I36),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ROUND((SUM(BG94:BG130)),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ROUND((SUM(BH94:BH130)),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ROUND((SUM(BI94:BI130)),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2020-076-01-06 - SO-01-06 podlaha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J94</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210</v>
      </c>
      <c r="E64" s="175"/>
      <c r="F64" s="175"/>
      <c r="G64" s="175"/>
      <c r="H64" s="175"/>
      <c r="I64" s="175"/>
      <c r="J64" s="176">
        <f>J95</f>
        <v>0</v>
      </c>
      <c r="K64" s="173"/>
      <c r="L64" s="177"/>
      <c r="S64" s="9"/>
      <c r="T64" s="9"/>
      <c r="U64" s="9"/>
      <c r="V64" s="9"/>
      <c r="W64" s="9"/>
      <c r="X64" s="9"/>
      <c r="Y64" s="9"/>
      <c r="Z64" s="9"/>
      <c r="AA64" s="9"/>
      <c r="AB64" s="9"/>
      <c r="AC64" s="9"/>
      <c r="AD64" s="9"/>
      <c r="AE64" s="9"/>
    </row>
    <row r="65" s="10" customFormat="1" ht="19.92" customHeight="1">
      <c r="A65" s="10"/>
      <c r="B65" s="178"/>
      <c r="C65" s="123"/>
      <c r="D65" s="179" t="s">
        <v>631</v>
      </c>
      <c r="E65" s="180"/>
      <c r="F65" s="180"/>
      <c r="G65" s="180"/>
      <c r="H65" s="180"/>
      <c r="I65" s="180"/>
      <c r="J65" s="181">
        <f>J96</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213</v>
      </c>
      <c r="E66" s="180"/>
      <c r="F66" s="180"/>
      <c r="G66" s="180"/>
      <c r="H66" s="180"/>
      <c r="I66" s="180"/>
      <c r="J66" s="181">
        <f>J101</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632</v>
      </c>
      <c r="E67" s="180"/>
      <c r="F67" s="180"/>
      <c r="G67" s="180"/>
      <c r="H67" s="180"/>
      <c r="I67" s="180"/>
      <c r="J67" s="181">
        <f>J105</f>
        <v>0</v>
      </c>
      <c r="K67" s="123"/>
      <c r="L67" s="182"/>
      <c r="S67" s="10"/>
      <c r="T67" s="10"/>
      <c r="U67" s="10"/>
      <c r="V67" s="10"/>
      <c r="W67" s="10"/>
      <c r="X67" s="10"/>
      <c r="Y67" s="10"/>
      <c r="Z67" s="10"/>
      <c r="AA67" s="10"/>
      <c r="AB67" s="10"/>
      <c r="AC67" s="10"/>
      <c r="AD67" s="10"/>
      <c r="AE67" s="10"/>
    </row>
    <row r="68" s="10" customFormat="1" ht="19.92" customHeight="1">
      <c r="A68" s="10"/>
      <c r="B68" s="178"/>
      <c r="C68" s="123"/>
      <c r="D68" s="179" t="s">
        <v>214</v>
      </c>
      <c r="E68" s="180"/>
      <c r="F68" s="180"/>
      <c r="G68" s="180"/>
      <c r="H68" s="180"/>
      <c r="I68" s="180"/>
      <c r="J68" s="181">
        <f>J109</f>
        <v>0</v>
      </c>
      <c r="K68" s="123"/>
      <c r="L68" s="182"/>
      <c r="S68" s="10"/>
      <c r="T68" s="10"/>
      <c r="U68" s="10"/>
      <c r="V68" s="10"/>
      <c r="W68" s="10"/>
      <c r="X68" s="10"/>
      <c r="Y68" s="10"/>
      <c r="Z68" s="10"/>
      <c r="AA68" s="10"/>
      <c r="AB68" s="10"/>
      <c r="AC68" s="10"/>
      <c r="AD68" s="10"/>
      <c r="AE68" s="10"/>
    </row>
    <row r="69" s="9" customFormat="1" ht="24.96" customHeight="1">
      <c r="A69" s="9"/>
      <c r="B69" s="172"/>
      <c r="C69" s="173"/>
      <c r="D69" s="174" t="s">
        <v>215</v>
      </c>
      <c r="E69" s="175"/>
      <c r="F69" s="175"/>
      <c r="G69" s="175"/>
      <c r="H69" s="175"/>
      <c r="I69" s="175"/>
      <c r="J69" s="176">
        <f>J111</f>
        <v>0</v>
      </c>
      <c r="K69" s="173"/>
      <c r="L69" s="177"/>
      <c r="S69" s="9"/>
      <c r="T69" s="9"/>
      <c r="U69" s="9"/>
      <c r="V69" s="9"/>
      <c r="W69" s="9"/>
      <c r="X69" s="9"/>
      <c r="Y69" s="9"/>
      <c r="Z69" s="9"/>
      <c r="AA69" s="9"/>
      <c r="AB69" s="9"/>
      <c r="AC69" s="9"/>
      <c r="AD69" s="9"/>
      <c r="AE69" s="9"/>
    </row>
    <row r="70" s="10" customFormat="1" ht="19.92" customHeight="1">
      <c r="A70" s="10"/>
      <c r="B70" s="178"/>
      <c r="C70" s="123"/>
      <c r="D70" s="179" t="s">
        <v>480</v>
      </c>
      <c r="E70" s="180"/>
      <c r="F70" s="180"/>
      <c r="G70" s="180"/>
      <c r="H70" s="180"/>
      <c r="I70" s="180"/>
      <c r="J70" s="181">
        <f>J112</f>
        <v>0</v>
      </c>
      <c r="K70" s="123"/>
      <c r="L70" s="182"/>
      <c r="S70" s="10"/>
      <c r="T70" s="10"/>
      <c r="U70" s="10"/>
      <c r="V70" s="10"/>
      <c r="W70" s="10"/>
      <c r="X70" s="10"/>
      <c r="Y70" s="10"/>
      <c r="Z70" s="10"/>
      <c r="AA70" s="10"/>
      <c r="AB70" s="10"/>
      <c r="AC70" s="10"/>
      <c r="AD70" s="10"/>
      <c r="AE70" s="10"/>
    </row>
    <row r="71" s="10" customFormat="1" ht="19.92" customHeight="1">
      <c r="A71" s="10"/>
      <c r="B71" s="178"/>
      <c r="C71" s="123"/>
      <c r="D71" s="179" t="s">
        <v>576</v>
      </c>
      <c r="E71" s="180"/>
      <c r="F71" s="180"/>
      <c r="G71" s="180"/>
      <c r="H71" s="180"/>
      <c r="I71" s="180"/>
      <c r="J71" s="181">
        <f>J119</f>
        <v>0</v>
      </c>
      <c r="K71" s="123"/>
      <c r="L71" s="182"/>
      <c r="S71" s="10"/>
      <c r="T71" s="10"/>
      <c r="U71" s="10"/>
      <c r="V71" s="10"/>
      <c r="W71" s="10"/>
      <c r="X71" s="10"/>
      <c r="Y71" s="10"/>
      <c r="Z71" s="10"/>
      <c r="AA71" s="10"/>
      <c r="AB71" s="10"/>
      <c r="AC71" s="10"/>
      <c r="AD71" s="10"/>
      <c r="AE71" s="10"/>
    </row>
    <row r="72" s="10" customFormat="1" ht="19.92" customHeight="1">
      <c r="A72" s="10"/>
      <c r="B72" s="178"/>
      <c r="C72" s="123"/>
      <c r="D72" s="179" t="s">
        <v>633</v>
      </c>
      <c r="E72" s="180"/>
      <c r="F72" s="180"/>
      <c r="G72" s="180"/>
      <c r="H72" s="180"/>
      <c r="I72" s="180"/>
      <c r="J72" s="181">
        <f>J124</f>
        <v>0</v>
      </c>
      <c r="K72" s="123"/>
      <c r="L72" s="182"/>
      <c r="S72" s="10"/>
      <c r="T72" s="10"/>
      <c r="U72" s="10"/>
      <c r="V72" s="10"/>
      <c r="W72" s="10"/>
      <c r="X72" s="10"/>
      <c r="Y72" s="10"/>
      <c r="Z72" s="10"/>
      <c r="AA72" s="10"/>
      <c r="AB72" s="10"/>
      <c r="AC72" s="10"/>
      <c r="AD72" s="10"/>
      <c r="AE72" s="10"/>
    </row>
    <row r="73" s="2" customFormat="1" ht="21.84" customHeight="1">
      <c r="A73" s="36"/>
      <c r="B73" s="37"/>
      <c r="C73" s="38"/>
      <c r="D73" s="38"/>
      <c r="E73" s="38"/>
      <c r="F73" s="38"/>
      <c r="G73" s="38"/>
      <c r="H73" s="38"/>
      <c r="I73" s="38"/>
      <c r="J73" s="38"/>
      <c r="K73" s="38"/>
      <c r="L73" s="142"/>
      <c r="S73" s="36"/>
      <c r="T73" s="36"/>
      <c r="U73" s="36"/>
      <c r="V73" s="36"/>
      <c r="W73" s="36"/>
      <c r="X73" s="36"/>
      <c r="Y73" s="36"/>
      <c r="Z73" s="36"/>
      <c r="AA73" s="36"/>
      <c r="AB73" s="36"/>
      <c r="AC73" s="36"/>
      <c r="AD73" s="36"/>
      <c r="AE73" s="36"/>
    </row>
    <row r="74" s="2" customFormat="1" ht="6.96" customHeight="1">
      <c r="A74" s="36"/>
      <c r="B74" s="57"/>
      <c r="C74" s="58"/>
      <c r="D74" s="58"/>
      <c r="E74" s="58"/>
      <c r="F74" s="58"/>
      <c r="G74" s="58"/>
      <c r="H74" s="58"/>
      <c r="I74" s="58"/>
      <c r="J74" s="58"/>
      <c r="K74" s="58"/>
      <c r="L74" s="142"/>
      <c r="S74" s="36"/>
      <c r="T74" s="36"/>
      <c r="U74" s="36"/>
      <c r="V74" s="36"/>
      <c r="W74" s="36"/>
      <c r="X74" s="36"/>
      <c r="Y74" s="36"/>
      <c r="Z74" s="36"/>
      <c r="AA74" s="36"/>
      <c r="AB74" s="36"/>
      <c r="AC74" s="36"/>
      <c r="AD74" s="36"/>
      <c r="AE74" s="36"/>
    </row>
    <row r="78" s="2" customFormat="1" ht="6.96" customHeight="1">
      <c r="A78" s="36"/>
      <c r="B78" s="59"/>
      <c r="C78" s="60"/>
      <c r="D78" s="60"/>
      <c r="E78" s="60"/>
      <c r="F78" s="60"/>
      <c r="G78" s="60"/>
      <c r="H78" s="60"/>
      <c r="I78" s="60"/>
      <c r="J78" s="60"/>
      <c r="K78" s="60"/>
      <c r="L78" s="142"/>
      <c r="S78" s="36"/>
      <c r="T78" s="36"/>
      <c r="U78" s="36"/>
      <c r="V78" s="36"/>
      <c r="W78" s="36"/>
      <c r="X78" s="36"/>
      <c r="Y78" s="36"/>
      <c r="Z78" s="36"/>
      <c r="AA78" s="36"/>
      <c r="AB78" s="36"/>
      <c r="AC78" s="36"/>
      <c r="AD78" s="36"/>
      <c r="AE78" s="36"/>
    </row>
    <row r="79" s="2" customFormat="1" ht="24.96" customHeight="1">
      <c r="A79" s="36"/>
      <c r="B79" s="37"/>
      <c r="C79" s="21" t="s">
        <v>217</v>
      </c>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2" customHeight="1">
      <c r="A81" s="36"/>
      <c r="B81" s="37"/>
      <c r="C81" s="30" t="s">
        <v>16</v>
      </c>
      <c r="D81" s="38"/>
      <c r="E81" s="38"/>
      <c r="F81" s="38"/>
      <c r="G81" s="38"/>
      <c r="H81" s="38"/>
      <c r="I81" s="38"/>
      <c r="J81" s="38"/>
      <c r="K81" s="38"/>
      <c r="L81" s="142"/>
      <c r="S81" s="36"/>
      <c r="T81" s="36"/>
      <c r="U81" s="36"/>
      <c r="V81" s="36"/>
      <c r="W81" s="36"/>
      <c r="X81" s="36"/>
      <c r="Y81" s="36"/>
      <c r="Z81" s="36"/>
      <c r="AA81" s="36"/>
      <c r="AB81" s="36"/>
      <c r="AC81" s="36"/>
      <c r="AD81" s="36"/>
      <c r="AE81" s="36"/>
    </row>
    <row r="82" s="2" customFormat="1" ht="16.5" customHeight="1">
      <c r="A82" s="36"/>
      <c r="B82" s="37"/>
      <c r="C82" s="38"/>
      <c r="D82" s="38"/>
      <c r="E82" s="167" t="str">
        <f>E7</f>
        <v>Školní sklad FLD, trafostanice</v>
      </c>
      <c r="F82" s="30"/>
      <c r="G82" s="30"/>
      <c r="H82" s="30"/>
      <c r="I82" s="38"/>
      <c r="J82" s="38"/>
      <c r="K82" s="38"/>
      <c r="L82" s="142"/>
      <c r="S82" s="36"/>
      <c r="T82" s="36"/>
      <c r="U82" s="36"/>
      <c r="V82" s="36"/>
      <c r="W82" s="36"/>
      <c r="X82" s="36"/>
      <c r="Y82" s="36"/>
      <c r="Z82" s="36"/>
      <c r="AA82" s="36"/>
      <c r="AB82" s="36"/>
      <c r="AC82" s="36"/>
      <c r="AD82" s="36"/>
      <c r="AE82" s="36"/>
    </row>
    <row r="83" s="1" customFormat="1" ht="12" customHeight="1">
      <c r="B83" s="19"/>
      <c r="C83" s="30" t="s">
        <v>201</v>
      </c>
      <c r="D83" s="20"/>
      <c r="E83" s="20"/>
      <c r="F83" s="20"/>
      <c r="G83" s="20"/>
      <c r="H83" s="20"/>
      <c r="I83" s="20"/>
      <c r="J83" s="20"/>
      <c r="K83" s="20"/>
      <c r="L83" s="18"/>
    </row>
    <row r="84" s="2" customFormat="1" ht="16.5" customHeight="1">
      <c r="A84" s="36"/>
      <c r="B84" s="37"/>
      <c r="C84" s="38"/>
      <c r="D84" s="38"/>
      <c r="E84" s="167" t="s">
        <v>202</v>
      </c>
      <c r="F84" s="38"/>
      <c r="G84" s="38"/>
      <c r="H84" s="38"/>
      <c r="I84" s="38"/>
      <c r="J84" s="38"/>
      <c r="K84" s="38"/>
      <c r="L84" s="142"/>
      <c r="S84" s="36"/>
      <c r="T84" s="36"/>
      <c r="U84" s="36"/>
      <c r="V84" s="36"/>
      <c r="W84" s="36"/>
      <c r="X84" s="36"/>
      <c r="Y84" s="36"/>
      <c r="Z84" s="36"/>
      <c r="AA84" s="36"/>
      <c r="AB84" s="36"/>
      <c r="AC84" s="36"/>
      <c r="AD84" s="36"/>
      <c r="AE84" s="36"/>
    </row>
    <row r="85" s="2" customFormat="1" ht="12" customHeight="1">
      <c r="A85" s="36"/>
      <c r="B85" s="37"/>
      <c r="C85" s="30" t="s">
        <v>203</v>
      </c>
      <c r="D85" s="38"/>
      <c r="E85" s="38"/>
      <c r="F85" s="38"/>
      <c r="G85" s="38"/>
      <c r="H85" s="38"/>
      <c r="I85" s="38"/>
      <c r="J85" s="38"/>
      <c r="K85" s="38"/>
      <c r="L85" s="142"/>
      <c r="S85" s="36"/>
      <c r="T85" s="36"/>
      <c r="U85" s="36"/>
      <c r="V85" s="36"/>
      <c r="W85" s="36"/>
      <c r="X85" s="36"/>
      <c r="Y85" s="36"/>
      <c r="Z85" s="36"/>
      <c r="AA85" s="36"/>
      <c r="AB85" s="36"/>
      <c r="AC85" s="36"/>
      <c r="AD85" s="36"/>
      <c r="AE85" s="36"/>
    </row>
    <row r="86" s="2" customFormat="1" ht="16.5" customHeight="1">
      <c r="A86" s="36"/>
      <c r="B86" s="37"/>
      <c r="C86" s="38"/>
      <c r="D86" s="38"/>
      <c r="E86" s="67" t="str">
        <f>E11</f>
        <v xml:space="preserve">2020-076-01-06 - SO-01-06 podlaha </v>
      </c>
      <c r="F86" s="38"/>
      <c r="G86" s="38"/>
      <c r="H86" s="38"/>
      <c r="I86" s="38"/>
      <c r="J86" s="38"/>
      <c r="K86" s="38"/>
      <c r="L86" s="142"/>
      <c r="S86" s="36"/>
      <c r="T86" s="36"/>
      <c r="U86" s="36"/>
      <c r="V86" s="36"/>
      <c r="W86" s="36"/>
      <c r="X86" s="36"/>
      <c r="Y86" s="36"/>
      <c r="Z86" s="36"/>
      <c r="AA86" s="36"/>
      <c r="AB86" s="36"/>
      <c r="AC86" s="36"/>
      <c r="AD86" s="36"/>
      <c r="AE86" s="36"/>
    </row>
    <row r="87" s="2" customFormat="1" ht="6.96" customHeight="1">
      <c r="A87" s="36"/>
      <c r="B87" s="37"/>
      <c r="C87" s="38"/>
      <c r="D87" s="38"/>
      <c r="E87" s="38"/>
      <c r="F87" s="38"/>
      <c r="G87" s="38"/>
      <c r="H87" s="38"/>
      <c r="I87" s="38"/>
      <c r="J87" s="38"/>
      <c r="K87" s="38"/>
      <c r="L87" s="142"/>
      <c r="S87" s="36"/>
      <c r="T87" s="36"/>
      <c r="U87" s="36"/>
      <c r="V87" s="36"/>
      <c r="W87" s="36"/>
      <c r="X87" s="36"/>
      <c r="Y87" s="36"/>
      <c r="Z87" s="36"/>
      <c r="AA87" s="36"/>
      <c r="AB87" s="36"/>
      <c r="AC87" s="36"/>
      <c r="AD87" s="36"/>
      <c r="AE87" s="36"/>
    </row>
    <row r="88" s="2" customFormat="1" ht="12" customHeight="1">
      <c r="A88" s="36"/>
      <c r="B88" s="37"/>
      <c r="C88" s="30" t="s">
        <v>21</v>
      </c>
      <c r="D88" s="38"/>
      <c r="E88" s="38"/>
      <c r="F88" s="25" t="str">
        <f>F14</f>
        <v>Kamýcká 1176, Praha 6</v>
      </c>
      <c r="G88" s="38"/>
      <c r="H88" s="38"/>
      <c r="I88" s="30" t="s">
        <v>23</v>
      </c>
      <c r="J88" s="70" t="str">
        <f>IF(J14="","",J14)</f>
        <v>16. 10. 2020</v>
      </c>
      <c r="K88" s="38"/>
      <c r="L88" s="142"/>
      <c r="S88" s="36"/>
      <c r="T88" s="36"/>
      <c r="U88" s="36"/>
      <c r="V88" s="36"/>
      <c r="W88" s="36"/>
      <c r="X88" s="36"/>
      <c r="Y88" s="36"/>
      <c r="Z88" s="36"/>
      <c r="AA88" s="36"/>
      <c r="AB88" s="36"/>
      <c r="AC88" s="36"/>
      <c r="AD88" s="36"/>
      <c r="AE88" s="36"/>
    </row>
    <row r="89" s="2" customFormat="1" ht="6.96" customHeight="1">
      <c r="A89" s="36"/>
      <c r="B89" s="37"/>
      <c r="C89" s="38"/>
      <c r="D89" s="38"/>
      <c r="E89" s="38"/>
      <c r="F89" s="38"/>
      <c r="G89" s="38"/>
      <c r="H89" s="38"/>
      <c r="I89" s="38"/>
      <c r="J89" s="38"/>
      <c r="K89" s="38"/>
      <c r="L89" s="142"/>
      <c r="S89" s="36"/>
      <c r="T89" s="36"/>
      <c r="U89" s="36"/>
      <c r="V89" s="36"/>
      <c r="W89" s="36"/>
      <c r="X89" s="36"/>
      <c r="Y89" s="36"/>
      <c r="Z89" s="36"/>
      <c r="AA89" s="36"/>
      <c r="AB89" s="36"/>
      <c r="AC89" s="36"/>
      <c r="AD89" s="36"/>
      <c r="AE89" s="36"/>
    </row>
    <row r="90" s="2" customFormat="1" ht="40.05" customHeight="1">
      <c r="A90" s="36"/>
      <c r="B90" s="37"/>
      <c r="C90" s="30" t="s">
        <v>25</v>
      </c>
      <c r="D90" s="38"/>
      <c r="E90" s="38"/>
      <c r="F90" s="25" t="str">
        <f>E17</f>
        <v>ČZU v Praze, Kamýcká 1176, Praha 6</v>
      </c>
      <c r="G90" s="38"/>
      <c r="H90" s="38"/>
      <c r="I90" s="30" t="s">
        <v>31</v>
      </c>
      <c r="J90" s="34" t="str">
        <f>E23</f>
        <v>Ing. Vladimír Čapka, Gerstnerova 5/658, Praha 7</v>
      </c>
      <c r="K90" s="38"/>
      <c r="L90" s="142"/>
      <c r="S90" s="36"/>
      <c r="T90" s="36"/>
      <c r="U90" s="36"/>
      <c r="V90" s="36"/>
      <c r="W90" s="36"/>
      <c r="X90" s="36"/>
      <c r="Y90" s="36"/>
      <c r="Z90" s="36"/>
      <c r="AA90" s="36"/>
      <c r="AB90" s="36"/>
      <c r="AC90" s="36"/>
      <c r="AD90" s="36"/>
      <c r="AE90" s="36"/>
    </row>
    <row r="91" s="2" customFormat="1" ht="25.65" customHeight="1">
      <c r="A91" s="36"/>
      <c r="B91" s="37"/>
      <c r="C91" s="30" t="s">
        <v>29</v>
      </c>
      <c r="D91" s="38"/>
      <c r="E91" s="38"/>
      <c r="F91" s="25" t="str">
        <f>IF(E20="","",E20)</f>
        <v>Vyplň údaj</v>
      </c>
      <c r="G91" s="38"/>
      <c r="H91" s="38"/>
      <c r="I91" s="30" t="s">
        <v>34</v>
      </c>
      <c r="J91" s="34" t="str">
        <f>E26</f>
        <v>Ing. Dana Mlejnková</v>
      </c>
      <c r="K91" s="38"/>
      <c r="L91" s="142"/>
      <c r="S91" s="36"/>
      <c r="T91" s="36"/>
      <c r="U91" s="36"/>
      <c r="V91" s="36"/>
      <c r="W91" s="36"/>
      <c r="X91" s="36"/>
      <c r="Y91" s="36"/>
      <c r="Z91" s="36"/>
      <c r="AA91" s="36"/>
      <c r="AB91" s="36"/>
      <c r="AC91" s="36"/>
      <c r="AD91" s="36"/>
      <c r="AE91" s="36"/>
    </row>
    <row r="92" s="2" customFormat="1" ht="10.32" customHeight="1">
      <c r="A92" s="36"/>
      <c r="B92" s="37"/>
      <c r="C92" s="38"/>
      <c r="D92" s="38"/>
      <c r="E92" s="38"/>
      <c r="F92" s="38"/>
      <c r="G92" s="38"/>
      <c r="H92" s="38"/>
      <c r="I92" s="38"/>
      <c r="J92" s="38"/>
      <c r="K92" s="38"/>
      <c r="L92" s="142"/>
      <c r="S92" s="36"/>
      <c r="T92" s="36"/>
      <c r="U92" s="36"/>
      <c r="V92" s="36"/>
      <c r="W92" s="36"/>
      <c r="X92" s="36"/>
      <c r="Y92" s="36"/>
      <c r="Z92" s="36"/>
      <c r="AA92" s="36"/>
      <c r="AB92" s="36"/>
      <c r="AC92" s="36"/>
      <c r="AD92" s="36"/>
      <c r="AE92" s="36"/>
    </row>
    <row r="93" s="11" customFormat="1" ht="29.28" customHeight="1">
      <c r="A93" s="183"/>
      <c r="B93" s="184"/>
      <c r="C93" s="185" t="s">
        <v>218</v>
      </c>
      <c r="D93" s="186" t="s">
        <v>57</v>
      </c>
      <c r="E93" s="186" t="s">
        <v>53</v>
      </c>
      <c r="F93" s="186" t="s">
        <v>54</v>
      </c>
      <c r="G93" s="186" t="s">
        <v>219</v>
      </c>
      <c r="H93" s="186" t="s">
        <v>220</v>
      </c>
      <c r="I93" s="186" t="s">
        <v>221</v>
      </c>
      <c r="J93" s="186" t="s">
        <v>208</v>
      </c>
      <c r="K93" s="187" t="s">
        <v>222</v>
      </c>
      <c r="L93" s="188"/>
      <c r="M93" s="90" t="s">
        <v>19</v>
      </c>
      <c r="N93" s="91" t="s">
        <v>42</v>
      </c>
      <c r="O93" s="91" t="s">
        <v>223</v>
      </c>
      <c r="P93" s="91" t="s">
        <v>224</v>
      </c>
      <c r="Q93" s="91" t="s">
        <v>225</v>
      </c>
      <c r="R93" s="91" t="s">
        <v>226</v>
      </c>
      <c r="S93" s="91" t="s">
        <v>227</v>
      </c>
      <c r="T93" s="92" t="s">
        <v>228</v>
      </c>
      <c r="U93" s="183"/>
      <c r="V93" s="183"/>
      <c r="W93" s="183"/>
      <c r="X93" s="183"/>
      <c r="Y93" s="183"/>
      <c r="Z93" s="183"/>
      <c r="AA93" s="183"/>
      <c r="AB93" s="183"/>
      <c r="AC93" s="183"/>
      <c r="AD93" s="183"/>
      <c r="AE93" s="183"/>
    </row>
    <row r="94" s="2" customFormat="1" ht="22.8" customHeight="1">
      <c r="A94" s="36"/>
      <c r="B94" s="37"/>
      <c r="C94" s="97" t="s">
        <v>229</v>
      </c>
      <c r="D94" s="38"/>
      <c r="E94" s="38"/>
      <c r="F94" s="38"/>
      <c r="G94" s="38"/>
      <c r="H94" s="38"/>
      <c r="I94" s="38"/>
      <c r="J94" s="189">
        <f>BK94</f>
        <v>0</v>
      </c>
      <c r="K94" s="38"/>
      <c r="L94" s="42"/>
      <c r="M94" s="93"/>
      <c r="N94" s="190"/>
      <c r="O94" s="94"/>
      <c r="P94" s="191">
        <f>P95+P111</f>
        <v>0</v>
      </c>
      <c r="Q94" s="94"/>
      <c r="R94" s="191">
        <f>R95+R111</f>
        <v>64.367432440000002</v>
      </c>
      <c r="S94" s="94"/>
      <c r="T94" s="192">
        <f>T95+T111</f>
        <v>0</v>
      </c>
      <c r="U94" s="36"/>
      <c r="V94" s="36"/>
      <c r="W94" s="36"/>
      <c r="X94" s="36"/>
      <c r="Y94" s="36"/>
      <c r="Z94" s="36"/>
      <c r="AA94" s="36"/>
      <c r="AB94" s="36"/>
      <c r="AC94" s="36"/>
      <c r="AD94" s="36"/>
      <c r="AE94" s="36"/>
      <c r="AT94" s="15" t="s">
        <v>71</v>
      </c>
      <c r="AU94" s="15" t="s">
        <v>209</v>
      </c>
      <c r="BK94" s="193">
        <f>BK95+BK111</f>
        <v>0</v>
      </c>
    </row>
    <row r="95" s="12" customFormat="1" ht="25.92" customHeight="1">
      <c r="A95" s="12"/>
      <c r="B95" s="194"/>
      <c r="C95" s="195"/>
      <c r="D95" s="196" t="s">
        <v>71</v>
      </c>
      <c r="E95" s="197" t="s">
        <v>230</v>
      </c>
      <c r="F95" s="197" t="s">
        <v>231</v>
      </c>
      <c r="G95" s="195"/>
      <c r="H95" s="195"/>
      <c r="I95" s="198"/>
      <c r="J95" s="199">
        <f>BK95</f>
        <v>0</v>
      </c>
      <c r="K95" s="195"/>
      <c r="L95" s="200"/>
      <c r="M95" s="201"/>
      <c r="N95" s="202"/>
      <c r="O95" s="202"/>
      <c r="P95" s="203">
        <f>P96+P101+P105+P109</f>
        <v>0</v>
      </c>
      <c r="Q95" s="202"/>
      <c r="R95" s="203">
        <f>R96+R101+R105+R109</f>
        <v>63.174538239999997</v>
      </c>
      <c r="S95" s="202"/>
      <c r="T95" s="204">
        <f>T96+T101+T105+T109</f>
        <v>0</v>
      </c>
      <c r="U95" s="12"/>
      <c r="V95" s="12"/>
      <c r="W95" s="12"/>
      <c r="X95" s="12"/>
      <c r="Y95" s="12"/>
      <c r="Z95" s="12"/>
      <c r="AA95" s="12"/>
      <c r="AB95" s="12"/>
      <c r="AC95" s="12"/>
      <c r="AD95" s="12"/>
      <c r="AE95" s="12"/>
      <c r="AR95" s="205" t="s">
        <v>79</v>
      </c>
      <c r="AT95" s="206" t="s">
        <v>71</v>
      </c>
      <c r="AU95" s="206" t="s">
        <v>72</v>
      </c>
      <c r="AY95" s="205" t="s">
        <v>232</v>
      </c>
      <c r="BK95" s="207">
        <f>BK96+BK101+BK105+BK109</f>
        <v>0</v>
      </c>
    </row>
    <row r="96" s="12" customFormat="1" ht="22.8" customHeight="1">
      <c r="A96" s="12"/>
      <c r="B96" s="194"/>
      <c r="C96" s="195"/>
      <c r="D96" s="196" t="s">
        <v>71</v>
      </c>
      <c r="E96" s="208" t="s">
        <v>634</v>
      </c>
      <c r="F96" s="208" t="s">
        <v>635</v>
      </c>
      <c r="G96" s="195"/>
      <c r="H96" s="195"/>
      <c r="I96" s="198"/>
      <c r="J96" s="209">
        <f>BK96</f>
        <v>0</v>
      </c>
      <c r="K96" s="195"/>
      <c r="L96" s="200"/>
      <c r="M96" s="201"/>
      <c r="N96" s="202"/>
      <c r="O96" s="202"/>
      <c r="P96" s="203">
        <f>SUM(P97:P100)</f>
        <v>0</v>
      </c>
      <c r="Q96" s="202"/>
      <c r="R96" s="203">
        <f>SUM(R97:R100)</f>
        <v>0.29463</v>
      </c>
      <c r="S96" s="202"/>
      <c r="T96" s="204">
        <f>SUM(T97:T100)</f>
        <v>0</v>
      </c>
      <c r="U96" s="12"/>
      <c r="V96" s="12"/>
      <c r="W96" s="12"/>
      <c r="X96" s="12"/>
      <c r="Y96" s="12"/>
      <c r="Z96" s="12"/>
      <c r="AA96" s="12"/>
      <c r="AB96" s="12"/>
      <c r="AC96" s="12"/>
      <c r="AD96" s="12"/>
      <c r="AE96" s="12"/>
      <c r="AR96" s="205" t="s">
        <v>79</v>
      </c>
      <c r="AT96" s="206" t="s">
        <v>71</v>
      </c>
      <c r="AU96" s="206" t="s">
        <v>79</v>
      </c>
      <c r="AY96" s="205" t="s">
        <v>232</v>
      </c>
      <c r="BK96" s="207">
        <f>SUM(BK97:BK100)</f>
        <v>0</v>
      </c>
    </row>
    <row r="97" s="2" customFormat="1" ht="14.4" customHeight="1">
      <c r="A97" s="36"/>
      <c r="B97" s="37"/>
      <c r="C97" s="210" t="s">
        <v>79</v>
      </c>
      <c r="D97" s="210" t="s">
        <v>234</v>
      </c>
      <c r="E97" s="211" t="s">
        <v>636</v>
      </c>
      <c r="F97" s="212" t="s">
        <v>637</v>
      </c>
      <c r="G97" s="213" t="s">
        <v>638</v>
      </c>
      <c r="H97" s="214">
        <v>1</v>
      </c>
      <c r="I97" s="215"/>
      <c r="J97" s="216">
        <f>ROUND(I97*H97,2)</f>
        <v>0</v>
      </c>
      <c r="K97" s="212" t="s">
        <v>19</v>
      </c>
      <c r="L97" s="42"/>
      <c r="M97" s="217" t="s">
        <v>19</v>
      </c>
      <c r="N97" s="218" t="s">
        <v>43</v>
      </c>
      <c r="O97" s="82"/>
      <c r="P97" s="219">
        <f>O97*H97</f>
        <v>0</v>
      </c>
      <c r="Q97" s="219">
        <v>0.26002999999999998</v>
      </c>
      <c r="R97" s="219">
        <f>Q97*H97</f>
        <v>0.26002999999999998</v>
      </c>
      <c r="S97" s="219">
        <v>0</v>
      </c>
      <c r="T97" s="220">
        <f>S97*H97</f>
        <v>0</v>
      </c>
      <c r="U97" s="36"/>
      <c r="V97" s="36"/>
      <c r="W97" s="36"/>
      <c r="X97" s="36"/>
      <c r="Y97" s="36"/>
      <c r="Z97" s="36"/>
      <c r="AA97" s="36"/>
      <c r="AB97" s="36"/>
      <c r="AC97" s="36"/>
      <c r="AD97" s="36"/>
      <c r="AE97" s="36"/>
      <c r="AR97" s="221" t="s">
        <v>239</v>
      </c>
      <c r="AT97" s="221" t="s">
        <v>234</v>
      </c>
      <c r="AU97" s="221" t="s">
        <v>81</v>
      </c>
      <c r="AY97" s="15" t="s">
        <v>232</v>
      </c>
      <c r="BE97" s="222">
        <f>IF(N97="základní",J97,0)</f>
        <v>0</v>
      </c>
      <c r="BF97" s="222">
        <f>IF(N97="snížená",J97,0)</f>
        <v>0</v>
      </c>
      <c r="BG97" s="222">
        <f>IF(N97="zákl. přenesená",J97,0)</f>
        <v>0</v>
      </c>
      <c r="BH97" s="222">
        <f>IF(N97="sníž. přenesená",J97,0)</f>
        <v>0</v>
      </c>
      <c r="BI97" s="222">
        <f>IF(N97="nulová",J97,0)</f>
        <v>0</v>
      </c>
      <c r="BJ97" s="15" t="s">
        <v>79</v>
      </c>
      <c r="BK97" s="222">
        <f>ROUND(I97*H97,2)</f>
        <v>0</v>
      </c>
      <c r="BL97" s="15" t="s">
        <v>239</v>
      </c>
      <c r="BM97" s="221" t="s">
        <v>639</v>
      </c>
    </row>
    <row r="98" s="2" customFormat="1" ht="14.4" customHeight="1">
      <c r="A98" s="36"/>
      <c r="B98" s="37"/>
      <c r="C98" s="223" t="s">
        <v>81</v>
      </c>
      <c r="D98" s="223" t="s">
        <v>302</v>
      </c>
      <c r="E98" s="224" t="s">
        <v>640</v>
      </c>
      <c r="F98" s="225" t="s">
        <v>641</v>
      </c>
      <c r="G98" s="226" t="s">
        <v>580</v>
      </c>
      <c r="H98" s="227">
        <v>1</v>
      </c>
      <c r="I98" s="228"/>
      <c r="J98" s="229">
        <f>ROUND(I98*H98,2)</f>
        <v>0</v>
      </c>
      <c r="K98" s="225" t="s">
        <v>19</v>
      </c>
      <c r="L98" s="230"/>
      <c r="M98" s="231" t="s">
        <v>19</v>
      </c>
      <c r="N98" s="232" t="s">
        <v>43</v>
      </c>
      <c r="O98" s="82"/>
      <c r="P98" s="219">
        <f>O98*H98</f>
        <v>0</v>
      </c>
      <c r="Q98" s="219">
        <v>0.025600000000000001</v>
      </c>
      <c r="R98" s="219">
        <f>Q98*H98</f>
        <v>0.025600000000000001</v>
      </c>
      <c r="S98" s="219">
        <v>0</v>
      </c>
      <c r="T98" s="220">
        <f>S98*H98</f>
        <v>0</v>
      </c>
      <c r="U98" s="36"/>
      <c r="V98" s="36"/>
      <c r="W98" s="36"/>
      <c r="X98" s="36"/>
      <c r="Y98" s="36"/>
      <c r="Z98" s="36"/>
      <c r="AA98" s="36"/>
      <c r="AB98" s="36"/>
      <c r="AC98" s="36"/>
      <c r="AD98" s="36"/>
      <c r="AE98" s="36"/>
      <c r="AR98" s="221" t="s">
        <v>264</v>
      </c>
      <c r="AT98" s="221" t="s">
        <v>302</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642</v>
      </c>
    </row>
    <row r="99" s="2" customFormat="1" ht="14.4" customHeight="1">
      <c r="A99" s="36"/>
      <c r="B99" s="37"/>
      <c r="C99" s="223" t="s">
        <v>245</v>
      </c>
      <c r="D99" s="223" t="s">
        <v>302</v>
      </c>
      <c r="E99" s="224" t="s">
        <v>643</v>
      </c>
      <c r="F99" s="225" t="s">
        <v>644</v>
      </c>
      <c r="G99" s="226" t="s">
        <v>580</v>
      </c>
      <c r="H99" s="227">
        <v>1</v>
      </c>
      <c r="I99" s="228"/>
      <c r="J99" s="229">
        <f>ROUND(I99*H99,2)</f>
        <v>0</v>
      </c>
      <c r="K99" s="225" t="s">
        <v>19</v>
      </c>
      <c r="L99" s="230"/>
      <c r="M99" s="231" t="s">
        <v>19</v>
      </c>
      <c r="N99" s="232" t="s">
        <v>43</v>
      </c>
      <c r="O99" s="82"/>
      <c r="P99" s="219">
        <f>O99*H99</f>
        <v>0</v>
      </c>
      <c r="Q99" s="219">
        <v>0.0015</v>
      </c>
      <c r="R99" s="219">
        <f>Q99*H99</f>
        <v>0.0015</v>
      </c>
      <c r="S99" s="219">
        <v>0</v>
      </c>
      <c r="T99" s="220">
        <f>S99*H99</f>
        <v>0</v>
      </c>
      <c r="U99" s="36"/>
      <c r="V99" s="36"/>
      <c r="W99" s="36"/>
      <c r="X99" s="36"/>
      <c r="Y99" s="36"/>
      <c r="Z99" s="36"/>
      <c r="AA99" s="36"/>
      <c r="AB99" s="36"/>
      <c r="AC99" s="36"/>
      <c r="AD99" s="36"/>
      <c r="AE99" s="36"/>
      <c r="AR99" s="221" t="s">
        <v>264</v>
      </c>
      <c r="AT99" s="221" t="s">
        <v>302</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645</v>
      </c>
    </row>
    <row r="100" s="2" customFormat="1" ht="37.8" customHeight="1">
      <c r="A100" s="36"/>
      <c r="B100" s="37"/>
      <c r="C100" s="223" t="s">
        <v>239</v>
      </c>
      <c r="D100" s="223" t="s">
        <v>302</v>
      </c>
      <c r="E100" s="224" t="s">
        <v>646</v>
      </c>
      <c r="F100" s="225" t="s">
        <v>647</v>
      </c>
      <c r="G100" s="226" t="s">
        <v>580</v>
      </c>
      <c r="H100" s="227">
        <v>1</v>
      </c>
      <c r="I100" s="228"/>
      <c r="J100" s="229">
        <f>ROUND(I100*H100,2)</f>
        <v>0</v>
      </c>
      <c r="K100" s="225" t="s">
        <v>19</v>
      </c>
      <c r="L100" s="230"/>
      <c r="M100" s="231" t="s">
        <v>19</v>
      </c>
      <c r="N100" s="232" t="s">
        <v>43</v>
      </c>
      <c r="O100" s="82"/>
      <c r="P100" s="219">
        <f>O100*H100</f>
        <v>0</v>
      </c>
      <c r="Q100" s="219">
        <v>0.0074999999999999997</v>
      </c>
      <c r="R100" s="219">
        <f>Q100*H100</f>
        <v>0.0074999999999999997</v>
      </c>
      <c r="S100" s="219">
        <v>0</v>
      </c>
      <c r="T100" s="220">
        <f>S100*H100</f>
        <v>0</v>
      </c>
      <c r="U100" s="36"/>
      <c r="V100" s="36"/>
      <c r="W100" s="36"/>
      <c r="X100" s="36"/>
      <c r="Y100" s="36"/>
      <c r="Z100" s="36"/>
      <c r="AA100" s="36"/>
      <c r="AB100" s="36"/>
      <c r="AC100" s="36"/>
      <c r="AD100" s="36"/>
      <c r="AE100" s="36"/>
      <c r="AR100" s="221" t="s">
        <v>264</v>
      </c>
      <c r="AT100" s="221" t="s">
        <v>302</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648</v>
      </c>
    </row>
    <row r="101" s="12" customFormat="1" ht="22.8" customHeight="1">
      <c r="A101" s="12"/>
      <c r="B101" s="194"/>
      <c r="C101" s="195"/>
      <c r="D101" s="196" t="s">
        <v>71</v>
      </c>
      <c r="E101" s="208" t="s">
        <v>256</v>
      </c>
      <c r="F101" s="208" t="s">
        <v>349</v>
      </c>
      <c r="G101" s="195"/>
      <c r="H101" s="195"/>
      <c r="I101" s="198"/>
      <c r="J101" s="209">
        <f>BK101</f>
        <v>0</v>
      </c>
      <c r="K101" s="195"/>
      <c r="L101" s="200"/>
      <c r="M101" s="201"/>
      <c r="N101" s="202"/>
      <c r="O101" s="202"/>
      <c r="P101" s="203">
        <f>SUM(P102:P104)</f>
        <v>0</v>
      </c>
      <c r="Q101" s="202"/>
      <c r="R101" s="203">
        <f>SUM(R102:R104)</f>
        <v>0.005343800000000001</v>
      </c>
      <c r="S101" s="202"/>
      <c r="T101" s="204">
        <f>SUM(T102:T104)</f>
        <v>0</v>
      </c>
      <c r="U101" s="12"/>
      <c r="V101" s="12"/>
      <c r="W101" s="12"/>
      <c r="X101" s="12"/>
      <c r="Y101" s="12"/>
      <c r="Z101" s="12"/>
      <c r="AA101" s="12"/>
      <c r="AB101" s="12"/>
      <c r="AC101" s="12"/>
      <c r="AD101" s="12"/>
      <c r="AE101" s="12"/>
      <c r="AR101" s="205" t="s">
        <v>79</v>
      </c>
      <c r="AT101" s="206" t="s">
        <v>71</v>
      </c>
      <c r="AU101" s="206" t="s">
        <v>79</v>
      </c>
      <c r="AY101" s="205" t="s">
        <v>232</v>
      </c>
      <c r="BK101" s="207">
        <f>SUM(BK102:BK104)</f>
        <v>0</v>
      </c>
    </row>
    <row r="102" s="2" customFormat="1" ht="24.15" customHeight="1">
      <c r="A102" s="36"/>
      <c r="B102" s="37"/>
      <c r="C102" s="210" t="s">
        <v>252</v>
      </c>
      <c r="D102" s="210" t="s">
        <v>234</v>
      </c>
      <c r="E102" s="211" t="s">
        <v>649</v>
      </c>
      <c r="F102" s="212" t="s">
        <v>650</v>
      </c>
      <c r="G102" s="213" t="s">
        <v>542</v>
      </c>
      <c r="H102" s="214">
        <v>76.340000000000003</v>
      </c>
      <c r="I102" s="215"/>
      <c r="J102" s="216">
        <f>ROUND(I102*H102,2)</f>
        <v>0</v>
      </c>
      <c r="K102" s="212" t="s">
        <v>19</v>
      </c>
      <c r="L102" s="42"/>
      <c r="M102" s="217" t="s">
        <v>19</v>
      </c>
      <c r="N102" s="218" t="s">
        <v>43</v>
      </c>
      <c r="O102" s="82"/>
      <c r="P102" s="219">
        <f>O102*H102</f>
        <v>0</v>
      </c>
      <c r="Q102" s="219">
        <v>4.0000000000000003E-05</v>
      </c>
      <c r="R102" s="219">
        <f>Q102*H102</f>
        <v>0.0030536000000000005</v>
      </c>
      <c r="S102" s="219">
        <v>0</v>
      </c>
      <c r="T102" s="220">
        <f>S102*H102</f>
        <v>0</v>
      </c>
      <c r="U102" s="36"/>
      <c r="V102" s="36"/>
      <c r="W102" s="36"/>
      <c r="X102" s="36"/>
      <c r="Y102" s="36"/>
      <c r="Z102" s="36"/>
      <c r="AA102" s="36"/>
      <c r="AB102" s="36"/>
      <c r="AC102" s="36"/>
      <c r="AD102" s="36"/>
      <c r="AE102" s="36"/>
      <c r="AR102" s="221" t="s">
        <v>239</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651</v>
      </c>
    </row>
    <row r="103" s="2" customFormat="1" ht="14.4" customHeight="1">
      <c r="A103" s="36"/>
      <c r="B103" s="37"/>
      <c r="C103" s="210" t="s">
        <v>256</v>
      </c>
      <c r="D103" s="210" t="s">
        <v>234</v>
      </c>
      <c r="E103" s="211" t="s">
        <v>652</v>
      </c>
      <c r="F103" s="212" t="s">
        <v>653</v>
      </c>
      <c r="G103" s="213" t="s">
        <v>542</v>
      </c>
      <c r="H103" s="214">
        <v>38.170000000000002</v>
      </c>
      <c r="I103" s="215"/>
      <c r="J103" s="216">
        <f>ROUND(I103*H103,2)</f>
        <v>0</v>
      </c>
      <c r="K103" s="212" t="s">
        <v>19</v>
      </c>
      <c r="L103" s="42"/>
      <c r="M103" s="217" t="s">
        <v>19</v>
      </c>
      <c r="N103" s="218" t="s">
        <v>43</v>
      </c>
      <c r="O103" s="82"/>
      <c r="P103" s="219">
        <f>O103*H103</f>
        <v>0</v>
      </c>
      <c r="Q103" s="219">
        <v>5.0000000000000002E-05</v>
      </c>
      <c r="R103" s="219">
        <f>Q103*H103</f>
        <v>0.0019085000000000003</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654</v>
      </c>
    </row>
    <row r="104" s="2" customFormat="1" ht="24.15" customHeight="1">
      <c r="A104" s="36"/>
      <c r="B104" s="37"/>
      <c r="C104" s="210" t="s">
        <v>260</v>
      </c>
      <c r="D104" s="210" t="s">
        <v>234</v>
      </c>
      <c r="E104" s="211" t="s">
        <v>655</v>
      </c>
      <c r="F104" s="212" t="s">
        <v>656</v>
      </c>
      <c r="G104" s="213" t="s">
        <v>542</v>
      </c>
      <c r="H104" s="214">
        <v>38.170000000000002</v>
      </c>
      <c r="I104" s="215"/>
      <c r="J104" s="216">
        <f>ROUND(I104*H104,2)</f>
        <v>0</v>
      </c>
      <c r="K104" s="212" t="s">
        <v>238</v>
      </c>
      <c r="L104" s="42"/>
      <c r="M104" s="217" t="s">
        <v>19</v>
      </c>
      <c r="N104" s="218" t="s">
        <v>43</v>
      </c>
      <c r="O104" s="82"/>
      <c r="P104" s="219">
        <f>O104*H104</f>
        <v>0</v>
      </c>
      <c r="Q104" s="219">
        <v>1.0000000000000001E-05</v>
      </c>
      <c r="R104" s="219">
        <f>Q104*H104</f>
        <v>0.00038170000000000006</v>
      </c>
      <c r="S104" s="219">
        <v>0</v>
      </c>
      <c r="T104" s="220">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657</v>
      </c>
    </row>
    <row r="105" s="12" customFormat="1" ht="22.8" customHeight="1">
      <c r="A105" s="12"/>
      <c r="B105" s="194"/>
      <c r="C105" s="195"/>
      <c r="D105" s="196" t="s">
        <v>71</v>
      </c>
      <c r="E105" s="208" t="s">
        <v>658</v>
      </c>
      <c r="F105" s="208" t="s">
        <v>659</v>
      </c>
      <c r="G105" s="195"/>
      <c r="H105" s="195"/>
      <c r="I105" s="198"/>
      <c r="J105" s="209">
        <f>BK105</f>
        <v>0</v>
      </c>
      <c r="K105" s="195"/>
      <c r="L105" s="200"/>
      <c r="M105" s="201"/>
      <c r="N105" s="202"/>
      <c r="O105" s="202"/>
      <c r="P105" s="203">
        <f>SUM(P106:P108)</f>
        <v>0</v>
      </c>
      <c r="Q105" s="202"/>
      <c r="R105" s="203">
        <f>SUM(R106:R108)</f>
        <v>62.87456444</v>
      </c>
      <c r="S105" s="202"/>
      <c r="T105" s="204">
        <f>SUM(T106:T108)</f>
        <v>0</v>
      </c>
      <c r="U105" s="12"/>
      <c r="V105" s="12"/>
      <c r="W105" s="12"/>
      <c r="X105" s="12"/>
      <c r="Y105" s="12"/>
      <c r="Z105" s="12"/>
      <c r="AA105" s="12"/>
      <c r="AB105" s="12"/>
      <c r="AC105" s="12"/>
      <c r="AD105" s="12"/>
      <c r="AE105" s="12"/>
      <c r="AR105" s="205" t="s">
        <v>79</v>
      </c>
      <c r="AT105" s="206" t="s">
        <v>71</v>
      </c>
      <c r="AU105" s="206" t="s">
        <v>79</v>
      </c>
      <c r="AY105" s="205" t="s">
        <v>232</v>
      </c>
      <c r="BK105" s="207">
        <f>SUM(BK106:BK108)</f>
        <v>0</v>
      </c>
    </row>
    <row r="106" s="2" customFormat="1" ht="14.4" customHeight="1">
      <c r="A106" s="36"/>
      <c r="B106" s="37"/>
      <c r="C106" s="210" t="s">
        <v>264</v>
      </c>
      <c r="D106" s="210" t="s">
        <v>234</v>
      </c>
      <c r="E106" s="211" t="s">
        <v>660</v>
      </c>
      <c r="F106" s="212" t="s">
        <v>661</v>
      </c>
      <c r="G106" s="213" t="s">
        <v>243</v>
      </c>
      <c r="H106" s="214">
        <v>25.315999999999999</v>
      </c>
      <c r="I106" s="215"/>
      <c r="J106" s="216">
        <f>ROUND(I106*H106,2)</f>
        <v>0</v>
      </c>
      <c r="K106" s="212" t="s">
        <v>238</v>
      </c>
      <c r="L106" s="42"/>
      <c r="M106" s="217" t="s">
        <v>19</v>
      </c>
      <c r="N106" s="218" t="s">
        <v>43</v>
      </c>
      <c r="O106" s="82"/>
      <c r="P106" s="219">
        <f>O106*H106</f>
        <v>0</v>
      </c>
      <c r="Q106" s="219">
        <v>2.45329</v>
      </c>
      <c r="R106" s="219">
        <f>Q106*H106</f>
        <v>62.107489639999997</v>
      </c>
      <c r="S106" s="219">
        <v>0</v>
      </c>
      <c r="T106" s="220">
        <f>S106*H106</f>
        <v>0</v>
      </c>
      <c r="U106" s="36"/>
      <c r="V106" s="36"/>
      <c r="W106" s="36"/>
      <c r="X106" s="36"/>
      <c r="Y106" s="36"/>
      <c r="Z106" s="36"/>
      <c r="AA106" s="36"/>
      <c r="AB106" s="36"/>
      <c r="AC106" s="36"/>
      <c r="AD106" s="36"/>
      <c r="AE106" s="36"/>
      <c r="AR106" s="221" t="s">
        <v>239</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662</v>
      </c>
    </row>
    <row r="107" s="2" customFormat="1" ht="14.4" customHeight="1">
      <c r="A107" s="36"/>
      <c r="B107" s="37"/>
      <c r="C107" s="210" t="s">
        <v>268</v>
      </c>
      <c r="D107" s="210" t="s">
        <v>234</v>
      </c>
      <c r="E107" s="211" t="s">
        <v>663</v>
      </c>
      <c r="F107" s="212" t="s">
        <v>664</v>
      </c>
      <c r="G107" s="213" t="s">
        <v>243</v>
      </c>
      <c r="H107" s="214">
        <v>25.315999999999999</v>
      </c>
      <c r="I107" s="215"/>
      <c r="J107" s="216">
        <f>ROUND(I107*H107,2)</f>
        <v>0</v>
      </c>
      <c r="K107" s="212" t="s">
        <v>238</v>
      </c>
      <c r="L107" s="42"/>
      <c r="M107" s="217" t="s">
        <v>19</v>
      </c>
      <c r="N107" s="218" t="s">
        <v>43</v>
      </c>
      <c r="O107" s="82"/>
      <c r="P107" s="219">
        <f>O107*H107</f>
        <v>0</v>
      </c>
      <c r="Q107" s="219">
        <v>0</v>
      </c>
      <c r="R107" s="219">
        <f>Q107*H107</f>
        <v>0</v>
      </c>
      <c r="S107" s="219">
        <v>0</v>
      </c>
      <c r="T107" s="220">
        <f>S107*H107</f>
        <v>0</v>
      </c>
      <c r="U107" s="36"/>
      <c r="V107" s="36"/>
      <c r="W107" s="36"/>
      <c r="X107" s="36"/>
      <c r="Y107" s="36"/>
      <c r="Z107" s="36"/>
      <c r="AA107" s="36"/>
      <c r="AB107" s="36"/>
      <c r="AC107" s="36"/>
      <c r="AD107" s="36"/>
      <c r="AE107" s="36"/>
      <c r="AR107" s="221" t="s">
        <v>239</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239</v>
      </c>
      <c r="BM107" s="221" t="s">
        <v>665</v>
      </c>
    </row>
    <row r="108" s="2" customFormat="1" ht="24.15" customHeight="1">
      <c r="A108" s="36"/>
      <c r="B108" s="37"/>
      <c r="C108" s="210" t="s">
        <v>272</v>
      </c>
      <c r="D108" s="210" t="s">
        <v>234</v>
      </c>
      <c r="E108" s="211" t="s">
        <v>666</v>
      </c>
      <c r="F108" s="212" t="s">
        <v>667</v>
      </c>
      <c r="G108" s="213" t="s">
        <v>243</v>
      </c>
      <c r="H108" s="214">
        <v>25.315999999999999</v>
      </c>
      <c r="I108" s="215"/>
      <c r="J108" s="216">
        <f>ROUND(I108*H108,2)</f>
        <v>0</v>
      </c>
      <c r="K108" s="212" t="s">
        <v>238</v>
      </c>
      <c r="L108" s="42"/>
      <c r="M108" s="217" t="s">
        <v>19</v>
      </c>
      <c r="N108" s="218" t="s">
        <v>43</v>
      </c>
      <c r="O108" s="82"/>
      <c r="P108" s="219">
        <f>O108*H108</f>
        <v>0</v>
      </c>
      <c r="Q108" s="219">
        <v>0.030300000000000001</v>
      </c>
      <c r="R108" s="219">
        <f>Q108*H108</f>
        <v>0.76707479999999995</v>
      </c>
      <c r="S108" s="219">
        <v>0</v>
      </c>
      <c r="T108" s="220">
        <f>S108*H108</f>
        <v>0</v>
      </c>
      <c r="U108" s="36"/>
      <c r="V108" s="36"/>
      <c r="W108" s="36"/>
      <c r="X108" s="36"/>
      <c r="Y108" s="36"/>
      <c r="Z108" s="36"/>
      <c r="AA108" s="36"/>
      <c r="AB108" s="36"/>
      <c r="AC108" s="36"/>
      <c r="AD108" s="36"/>
      <c r="AE108" s="36"/>
      <c r="AR108" s="221" t="s">
        <v>239</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239</v>
      </c>
      <c r="BM108" s="221" t="s">
        <v>668</v>
      </c>
    </row>
    <row r="109" s="12" customFormat="1" ht="22.8" customHeight="1">
      <c r="A109" s="12"/>
      <c r="B109" s="194"/>
      <c r="C109" s="195"/>
      <c r="D109" s="196" t="s">
        <v>71</v>
      </c>
      <c r="E109" s="208" t="s">
        <v>362</v>
      </c>
      <c r="F109" s="208" t="s">
        <v>363</v>
      </c>
      <c r="G109" s="195"/>
      <c r="H109" s="195"/>
      <c r="I109" s="198"/>
      <c r="J109" s="209">
        <f>BK109</f>
        <v>0</v>
      </c>
      <c r="K109" s="195"/>
      <c r="L109" s="200"/>
      <c r="M109" s="201"/>
      <c r="N109" s="202"/>
      <c r="O109" s="202"/>
      <c r="P109" s="203">
        <f>P110</f>
        <v>0</v>
      </c>
      <c r="Q109" s="202"/>
      <c r="R109" s="203">
        <f>R110</f>
        <v>0</v>
      </c>
      <c r="S109" s="202"/>
      <c r="T109" s="204">
        <f>T110</f>
        <v>0</v>
      </c>
      <c r="U109" s="12"/>
      <c r="V109" s="12"/>
      <c r="W109" s="12"/>
      <c r="X109" s="12"/>
      <c r="Y109" s="12"/>
      <c r="Z109" s="12"/>
      <c r="AA109" s="12"/>
      <c r="AB109" s="12"/>
      <c r="AC109" s="12"/>
      <c r="AD109" s="12"/>
      <c r="AE109" s="12"/>
      <c r="AR109" s="205" t="s">
        <v>79</v>
      </c>
      <c r="AT109" s="206" t="s">
        <v>71</v>
      </c>
      <c r="AU109" s="206" t="s">
        <v>79</v>
      </c>
      <c r="AY109" s="205" t="s">
        <v>232</v>
      </c>
      <c r="BK109" s="207">
        <f>BK110</f>
        <v>0</v>
      </c>
    </row>
    <row r="110" s="2" customFormat="1" ht="24.15" customHeight="1">
      <c r="A110" s="36"/>
      <c r="B110" s="37"/>
      <c r="C110" s="210" t="s">
        <v>276</v>
      </c>
      <c r="D110" s="210" t="s">
        <v>234</v>
      </c>
      <c r="E110" s="211" t="s">
        <v>669</v>
      </c>
      <c r="F110" s="212" t="s">
        <v>670</v>
      </c>
      <c r="G110" s="213" t="s">
        <v>287</v>
      </c>
      <c r="H110" s="214">
        <v>63.174999999999997</v>
      </c>
      <c r="I110" s="215"/>
      <c r="J110" s="216">
        <f>ROUND(I110*H110,2)</f>
        <v>0</v>
      </c>
      <c r="K110" s="212" t="s">
        <v>238</v>
      </c>
      <c r="L110" s="42"/>
      <c r="M110" s="217" t="s">
        <v>19</v>
      </c>
      <c r="N110" s="218" t="s">
        <v>43</v>
      </c>
      <c r="O110" s="82"/>
      <c r="P110" s="219">
        <f>O110*H110</f>
        <v>0</v>
      </c>
      <c r="Q110" s="219">
        <v>0</v>
      </c>
      <c r="R110" s="219">
        <f>Q110*H110</f>
        <v>0</v>
      </c>
      <c r="S110" s="219">
        <v>0</v>
      </c>
      <c r="T110" s="220">
        <f>S110*H110</f>
        <v>0</v>
      </c>
      <c r="U110" s="36"/>
      <c r="V110" s="36"/>
      <c r="W110" s="36"/>
      <c r="X110" s="36"/>
      <c r="Y110" s="36"/>
      <c r="Z110" s="36"/>
      <c r="AA110" s="36"/>
      <c r="AB110" s="36"/>
      <c r="AC110" s="36"/>
      <c r="AD110" s="36"/>
      <c r="AE110" s="36"/>
      <c r="AR110" s="221" t="s">
        <v>239</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239</v>
      </c>
      <c r="BM110" s="221" t="s">
        <v>671</v>
      </c>
    </row>
    <row r="111" s="12" customFormat="1" ht="25.92" customHeight="1">
      <c r="A111" s="12"/>
      <c r="B111" s="194"/>
      <c r="C111" s="195"/>
      <c r="D111" s="196" t="s">
        <v>71</v>
      </c>
      <c r="E111" s="197" t="s">
        <v>368</v>
      </c>
      <c r="F111" s="197" t="s">
        <v>369</v>
      </c>
      <c r="G111" s="195"/>
      <c r="H111" s="195"/>
      <c r="I111" s="198"/>
      <c r="J111" s="199">
        <f>BK111</f>
        <v>0</v>
      </c>
      <c r="K111" s="195"/>
      <c r="L111" s="200"/>
      <c r="M111" s="201"/>
      <c r="N111" s="202"/>
      <c r="O111" s="202"/>
      <c r="P111" s="203">
        <f>P112+P119+P124</f>
        <v>0</v>
      </c>
      <c r="Q111" s="202"/>
      <c r="R111" s="203">
        <f>R112+R119+R124</f>
        <v>1.1928942</v>
      </c>
      <c r="S111" s="202"/>
      <c r="T111" s="204">
        <f>T112+T119+T124</f>
        <v>0</v>
      </c>
      <c r="U111" s="12"/>
      <c r="V111" s="12"/>
      <c r="W111" s="12"/>
      <c r="X111" s="12"/>
      <c r="Y111" s="12"/>
      <c r="Z111" s="12"/>
      <c r="AA111" s="12"/>
      <c r="AB111" s="12"/>
      <c r="AC111" s="12"/>
      <c r="AD111" s="12"/>
      <c r="AE111" s="12"/>
      <c r="AR111" s="205" t="s">
        <v>81</v>
      </c>
      <c r="AT111" s="206" t="s">
        <v>71</v>
      </c>
      <c r="AU111" s="206" t="s">
        <v>72</v>
      </c>
      <c r="AY111" s="205" t="s">
        <v>232</v>
      </c>
      <c r="BK111" s="207">
        <f>BK112+BK119+BK124</f>
        <v>0</v>
      </c>
    </row>
    <row r="112" s="12" customFormat="1" ht="22.8" customHeight="1">
      <c r="A112" s="12"/>
      <c r="B112" s="194"/>
      <c r="C112" s="195"/>
      <c r="D112" s="196" t="s">
        <v>71</v>
      </c>
      <c r="E112" s="208" t="s">
        <v>553</v>
      </c>
      <c r="F112" s="208" t="s">
        <v>554</v>
      </c>
      <c r="G112" s="195"/>
      <c r="H112" s="195"/>
      <c r="I112" s="198"/>
      <c r="J112" s="209">
        <f>BK112</f>
        <v>0</v>
      </c>
      <c r="K112" s="195"/>
      <c r="L112" s="200"/>
      <c r="M112" s="201"/>
      <c r="N112" s="202"/>
      <c r="O112" s="202"/>
      <c r="P112" s="203">
        <f>SUM(P113:P118)</f>
        <v>0</v>
      </c>
      <c r="Q112" s="202"/>
      <c r="R112" s="203">
        <f>SUM(R113:R118)</f>
        <v>1.1464712000000001</v>
      </c>
      <c r="S112" s="202"/>
      <c r="T112" s="204">
        <f>SUM(T113:T118)</f>
        <v>0</v>
      </c>
      <c r="U112" s="12"/>
      <c r="V112" s="12"/>
      <c r="W112" s="12"/>
      <c r="X112" s="12"/>
      <c r="Y112" s="12"/>
      <c r="Z112" s="12"/>
      <c r="AA112" s="12"/>
      <c r="AB112" s="12"/>
      <c r="AC112" s="12"/>
      <c r="AD112" s="12"/>
      <c r="AE112" s="12"/>
      <c r="AR112" s="205" t="s">
        <v>81</v>
      </c>
      <c r="AT112" s="206" t="s">
        <v>71</v>
      </c>
      <c r="AU112" s="206" t="s">
        <v>79</v>
      </c>
      <c r="AY112" s="205" t="s">
        <v>232</v>
      </c>
      <c r="BK112" s="207">
        <f>SUM(BK113:BK118)</f>
        <v>0</v>
      </c>
    </row>
    <row r="113" s="2" customFormat="1" ht="24.15" customHeight="1">
      <c r="A113" s="36"/>
      <c r="B113" s="37"/>
      <c r="C113" s="210" t="s">
        <v>280</v>
      </c>
      <c r="D113" s="210" t="s">
        <v>234</v>
      </c>
      <c r="E113" s="211" t="s">
        <v>672</v>
      </c>
      <c r="F113" s="212" t="s">
        <v>673</v>
      </c>
      <c r="G113" s="213" t="s">
        <v>237</v>
      </c>
      <c r="H113" s="214">
        <v>180.83099999999999</v>
      </c>
      <c r="I113" s="215"/>
      <c r="J113" s="216">
        <f>ROUND(I113*H113,2)</f>
        <v>0</v>
      </c>
      <c r="K113" s="212" t="s">
        <v>238</v>
      </c>
      <c r="L113" s="42"/>
      <c r="M113" s="217" t="s">
        <v>19</v>
      </c>
      <c r="N113" s="218" t="s">
        <v>43</v>
      </c>
      <c r="O113" s="82"/>
      <c r="P113" s="219">
        <f>O113*H113</f>
        <v>0</v>
      </c>
      <c r="Q113" s="219">
        <v>0</v>
      </c>
      <c r="R113" s="219">
        <f>Q113*H113</f>
        <v>0</v>
      </c>
      <c r="S113" s="219">
        <v>0</v>
      </c>
      <c r="T113" s="220">
        <f>S113*H113</f>
        <v>0</v>
      </c>
      <c r="U113" s="36"/>
      <c r="V113" s="36"/>
      <c r="W113" s="36"/>
      <c r="X113" s="36"/>
      <c r="Y113" s="36"/>
      <c r="Z113" s="36"/>
      <c r="AA113" s="36"/>
      <c r="AB113" s="36"/>
      <c r="AC113" s="36"/>
      <c r="AD113" s="36"/>
      <c r="AE113" s="36"/>
      <c r="AR113" s="221" t="s">
        <v>297</v>
      </c>
      <c r="AT113" s="221" t="s">
        <v>234</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297</v>
      </c>
      <c r="BM113" s="221" t="s">
        <v>674</v>
      </c>
    </row>
    <row r="114" s="2" customFormat="1" ht="14.4" customHeight="1">
      <c r="A114" s="36"/>
      <c r="B114" s="37"/>
      <c r="C114" s="223" t="s">
        <v>284</v>
      </c>
      <c r="D114" s="223" t="s">
        <v>302</v>
      </c>
      <c r="E114" s="224" t="s">
        <v>675</v>
      </c>
      <c r="F114" s="225" t="s">
        <v>676</v>
      </c>
      <c r="G114" s="226" t="s">
        <v>237</v>
      </c>
      <c r="H114" s="227">
        <v>189.87299999999999</v>
      </c>
      <c r="I114" s="228"/>
      <c r="J114" s="229">
        <f>ROUND(I114*H114,2)</f>
        <v>0</v>
      </c>
      <c r="K114" s="225" t="s">
        <v>238</v>
      </c>
      <c r="L114" s="230"/>
      <c r="M114" s="231" t="s">
        <v>19</v>
      </c>
      <c r="N114" s="232" t="s">
        <v>43</v>
      </c>
      <c r="O114" s="82"/>
      <c r="P114" s="219">
        <f>O114*H114</f>
        <v>0</v>
      </c>
      <c r="Q114" s="219">
        <v>0.0055999999999999999</v>
      </c>
      <c r="R114" s="219">
        <f>Q114*H114</f>
        <v>1.0632888</v>
      </c>
      <c r="S114" s="219">
        <v>0</v>
      </c>
      <c r="T114" s="220">
        <f>S114*H114</f>
        <v>0</v>
      </c>
      <c r="U114" s="36"/>
      <c r="V114" s="36"/>
      <c r="W114" s="36"/>
      <c r="X114" s="36"/>
      <c r="Y114" s="36"/>
      <c r="Z114" s="36"/>
      <c r="AA114" s="36"/>
      <c r="AB114" s="36"/>
      <c r="AC114" s="36"/>
      <c r="AD114" s="36"/>
      <c r="AE114" s="36"/>
      <c r="AR114" s="221" t="s">
        <v>364</v>
      </c>
      <c r="AT114" s="221" t="s">
        <v>302</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297</v>
      </c>
      <c r="BM114" s="221" t="s">
        <v>677</v>
      </c>
    </row>
    <row r="115" s="2" customFormat="1" ht="24.15" customHeight="1">
      <c r="A115" s="36"/>
      <c r="B115" s="37"/>
      <c r="C115" s="210" t="s">
        <v>289</v>
      </c>
      <c r="D115" s="210" t="s">
        <v>234</v>
      </c>
      <c r="E115" s="211" t="s">
        <v>678</v>
      </c>
      <c r="F115" s="212" t="s">
        <v>679</v>
      </c>
      <c r="G115" s="213" t="s">
        <v>237</v>
      </c>
      <c r="H115" s="214">
        <v>180.83099999999999</v>
      </c>
      <c r="I115" s="215"/>
      <c r="J115" s="216">
        <f>ROUND(I115*H115,2)</f>
        <v>0</v>
      </c>
      <c r="K115" s="212" t="s">
        <v>238</v>
      </c>
      <c r="L115" s="42"/>
      <c r="M115" s="217" t="s">
        <v>19</v>
      </c>
      <c r="N115" s="218"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297</v>
      </c>
      <c r="AT115" s="221" t="s">
        <v>234</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297</v>
      </c>
      <c r="BM115" s="221" t="s">
        <v>680</v>
      </c>
    </row>
    <row r="116" s="2" customFormat="1" ht="14.4" customHeight="1">
      <c r="A116" s="36"/>
      <c r="B116" s="37"/>
      <c r="C116" s="223" t="s">
        <v>8</v>
      </c>
      <c r="D116" s="223" t="s">
        <v>302</v>
      </c>
      <c r="E116" s="224" t="s">
        <v>681</v>
      </c>
      <c r="F116" s="225" t="s">
        <v>682</v>
      </c>
      <c r="G116" s="226" t="s">
        <v>237</v>
      </c>
      <c r="H116" s="227">
        <v>207.95599999999999</v>
      </c>
      <c r="I116" s="228"/>
      <c r="J116" s="229">
        <f>ROUND(I116*H116,2)</f>
        <v>0</v>
      </c>
      <c r="K116" s="225" t="s">
        <v>238</v>
      </c>
      <c r="L116" s="230"/>
      <c r="M116" s="231" t="s">
        <v>19</v>
      </c>
      <c r="N116" s="232" t="s">
        <v>43</v>
      </c>
      <c r="O116" s="82"/>
      <c r="P116" s="219">
        <f>O116*H116</f>
        <v>0</v>
      </c>
      <c r="Q116" s="219">
        <v>0.00040000000000000002</v>
      </c>
      <c r="R116" s="219">
        <f>Q116*H116</f>
        <v>0.083182400000000004</v>
      </c>
      <c r="S116" s="219">
        <v>0</v>
      </c>
      <c r="T116" s="220">
        <f>S116*H116</f>
        <v>0</v>
      </c>
      <c r="U116" s="36"/>
      <c r="V116" s="36"/>
      <c r="W116" s="36"/>
      <c r="X116" s="36"/>
      <c r="Y116" s="36"/>
      <c r="Z116" s="36"/>
      <c r="AA116" s="36"/>
      <c r="AB116" s="36"/>
      <c r="AC116" s="36"/>
      <c r="AD116" s="36"/>
      <c r="AE116" s="36"/>
      <c r="AR116" s="221" t="s">
        <v>364</v>
      </c>
      <c r="AT116" s="221" t="s">
        <v>302</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297</v>
      </c>
      <c r="BM116" s="221" t="s">
        <v>683</v>
      </c>
    </row>
    <row r="117" s="2" customFormat="1" ht="24.15" customHeight="1">
      <c r="A117" s="36"/>
      <c r="B117" s="37"/>
      <c r="C117" s="210" t="s">
        <v>297</v>
      </c>
      <c r="D117" s="210" t="s">
        <v>234</v>
      </c>
      <c r="E117" s="211" t="s">
        <v>567</v>
      </c>
      <c r="F117" s="212" t="s">
        <v>568</v>
      </c>
      <c r="G117" s="213" t="s">
        <v>287</v>
      </c>
      <c r="H117" s="214">
        <v>1.1459999999999999</v>
      </c>
      <c r="I117" s="215"/>
      <c r="J117" s="216">
        <f>ROUND(I117*H117,2)</f>
        <v>0</v>
      </c>
      <c r="K117" s="212" t="s">
        <v>238</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297</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297</v>
      </c>
      <c r="BM117" s="221" t="s">
        <v>684</v>
      </c>
    </row>
    <row r="118" s="2" customFormat="1" ht="24.15" customHeight="1">
      <c r="A118" s="36"/>
      <c r="B118" s="37"/>
      <c r="C118" s="210" t="s">
        <v>301</v>
      </c>
      <c r="D118" s="210" t="s">
        <v>234</v>
      </c>
      <c r="E118" s="211" t="s">
        <v>570</v>
      </c>
      <c r="F118" s="212" t="s">
        <v>571</v>
      </c>
      <c r="G118" s="213" t="s">
        <v>287</v>
      </c>
      <c r="H118" s="214">
        <v>1.1459999999999999</v>
      </c>
      <c r="I118" s="215"/>
      <c r="J118" s="216">
        <f>ROUND(I118*H118,2)</f>
        <v>0</v>
      </c>
      <c r="K118" s="212" t="s">
        <v>238</v>
      </c>
      <c r="L118" s="42"/>
      <c r="M118" s="217" t="s">
        <v>19</v>
      </c>
      <c r="N118" s="218"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297</v>
      </c>
      <c r="AT118" s="221" t="s">
        <v>234</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297</v>
      </c>
      <c r="BM118" s="221" t="s">
        <v>685</v>
      </c>
    </row>
    <row r="119" s="12" customFormat="1" ht="22.8" customHeight="1">
      <c r="A119" s="12"/>
      <c r="B119" s="194"/>
      <c r="C119" s="195"/>
      <c r="D119" s="196" t="s">
        <v>71</v>
      </c>
      <c r="E119" s="208" t="s">
        <v>593</v>
      </c>
      <c r="F119" s="208" t="s">
        <v>594</v>
      </c>
      <c r="G119" s="195"/>
      <c r="H119" s="195"/>
      <c r="I119" s="198"/>
      <c r="J119" s="209">
        <f>BK119</f>
        <v>0</v>
      </c>
      <c r="K119" s="195"/>
      <c r="L119" s="200"/>
      <c r="M119" s="201"/>
      <c r="N119" s="202"/>
      <c r="O119" s="202"/>
      <c r="P119" s="203">
        <f>SUM(P120:P123)</f>
        <v>0</v>
      </c>
      <c r="Q119" s="202"/>
      <c r="R119" s="203">
        <f>SUM(R120:R123)</f>
        <v>0.0086940000000000003</v>
      </c>
      <c r="S119" s="202"/>
      <c r="T119" s="204">
        <f>SUM(T120:T123)</f>
        <v>0</v>
      </c>
      <c r="U119" s="12"/>
      <c r="V119" s="12"/>
      <c r="W119" s="12"/>
      <c r="X119" s="12"/>
      <c r="Y119" s="12"/>
      <c r="Z119" s="12"/>
      <c r="AA119" s="12"/>
      <c r="AB119" s="12"/>
      <c r="AC119" s="12"/>
      <c r="AD119" s="12"/>
      <c r="AE119" s="12"/>
      <c r="AR119" s="205" t="s">
        <v>81</v>
      </c>
      <c r="AT119" s="206" t="s">
        <v>71</v>
      </c>
      <c r="AU119" s="206" t="s">
        <v>79</v>
      </c>
      <c r="AY119" s="205" t="s">
        <v>232</v>
      </c>
      <c r="BK119" s="207">
        <f>SUM(BK120:BK123)</f>
        <v>0</v>
      </c>
    </row>
    <row r="120" s="2" customFormat="1" ht="14.4" customHeight="1">
      <c r="A120" s="36"/>
      <c r="B120" s="37"/>
      <c r="C120" s="210" t="s">
        <v>306</v>
      </c>
      <c r="D120" s="210" t="s">
        <v>234</v>
      </c>
      <c r="E120" s="211" t="s">
        <v>686</v>
      </c>
      <c r="F120" s="212" t="s">
        <v>687</v>
      </c>
      <c r="G120" s="213" t="s">
        <v>237</v>
      </c>
      <c r="H120" s="214">
        <v>1.0800000000000001</v>
      </c>
      <c r="I120" s="215"/>
      <c r="J120" s="216">
        <f>ROUND(I120*H120,2)</f>
        <v>0</v>
      </c>
      <c r="K120" s="212" t="s">
        <v>238</v>
      </c>
      <c r="L120" s="42"/>
      <c r="M120" s="217" t="s">
        <v>19</v>
      </c>
      <c r="N120" s="218" t="s">
        <v>43</v>
      </c>
      <c r="O120" s="82"/>
      <c r="P120" s="219">
        <f>O120*H120</f>
        <v>0</v>
      </c>
      <c r="Q120" s="219">
        <v>0</v>
      </c>
      <c r="R120" s="219">
        <f>Q120*H120</f>
        <v>0</v>
      </c>
      <c r="S120" s="219">
        <v>0</v>
      </c>
      <c r="T120" s="220">
        <f>S120*H120</f>
        <v>0</v>
      </c>
      <c r="U120" s="36"/>
      <c r="V120" s="36"/>
      <c r="W120" s="36"/>
      <c r="X120" s="36"/>
      <c r="Y120" s="36"/>
      <c r="Z120" s="36"/>
      <c r="AA120" s="36"/>
      <c r="AB120" s="36"/>
      <c r="AC120" s="36"/>
      <c r="AD120" s="36"/>
      <c r="AE120" s="36"/>
      <c r="AR120" s="221" t="s">
        <v>297</v>
      </c>
      <c r="AT120" s="221" t="s">
        <v>234</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297</v>
      </c>
      <c r="BM120" s="221" t="s">
        <v>688</v>
      </c>
    </row>
    <row r="121" s="2" customFormat="1" ht="14.4" customHeight="1">
      <c r="A121" s="36"/>
      <c r="B121" s="37"/>
      <c r="C121" s="223" t="s">
        <v>310</v>
      </c>
      <c r="D121" s="223" t="s">
        <v>302</v>
      </c>
      <c r="E121" s="224" t="s">
        <v>689</v>
      </c>
      <c r="F121" s="225" t="s">
        <v>690</v>
      </c>
      <c r="G121" s="226" t="s">
        <v>237</v>
      </c>
      <c r="H121" s="227">
        <v>1.242</v>
      </c>
      <c r="I121" s="228"/>
      <c r="J121" s="229">
        <f>ROUND(I121*H121,2)</f>
        <v>0</v>
      </c>
      <c r="K121" s="225" t="s">
        <v>238</v>
      </c>
      <c r="L121" s="230"/>
      <c r="M121" s="231" t="s">
        <v>19</v>
      </c>
      <c r="N121" s="232" t="s">
        <v>43</v>
      </c>
      <c r="O121" s="82"/>
      <c r="P121" s="219">
        <f>O121*H121</f>
        <v>0</v>
      </c>
      <c r="Q121" s="219">
        <v>0.0070000000000000001</v>
      </c>
      <c r="R121" s="219">
        <f>Q121*H121</f>
        <v>0.0086940000000000003</v>
      </c>
      <c r="S121" s="219">
        <v>0</v>
      </c>
      <c r="T121" s="220">
        <f>S121*H121</f>
        <v>0</v>
      </c>
      <c r="U121" s="36"/>
      <c r="V121" s="36"/>
      <c r="W121" s="36"/>
      <c r="X121" s="36"/>
      <c r="Y121" s="36"/>
      <c r="Z121" s="36"/>
      <c r="AA121" s="36"/>
      <c r="AB121" s="36"/>
      <c r="AC121" s="36"/>
      <c r="AD121" s="36"/>
      <c r="AE121" s="36"/>
      <c r="AR121" s="221" t="s">
        <v>364</v>
      </c>
      <c r="AT121" s="221" t="s">
        <v>302</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297</v>
      </c>
      <c r="BM121" s="221" t="s">
        <v>691</v>
      </c>
    </row>
    <row r="122" s="2" customFormat="1" ht="24.15" customHeight="1">
      <c r="A122" s="36"/>
      <c r="B122" s="37"/>
      <c r="C122" s="210" t="s">
        <v>314</v>
      </c>
      <c r="D122" s="210" t="s">
        <v>234</v>
      </c>
      <c r="E122" s="211" t="s">
        <v>692</v>
      </c>
      <c r="F122" s="212" t="s">
        <v>693</v>
      </c>
      <c r="G122" s="213" t="s">
        <v>287</v>
      </c>
      <c r="H122" s="214">
        <v>0.0089999999999999993</v>
      </c>
      <c r="I122" s="215"/>
      <c r="J122" s="216">
        <f>ROUND(I122*H122,2)</f>
        <v>0</v>
      </c>
      <c r="K122" s="212" t="s">
        <v>238</v>
      </c>
      <c r="L122" s="42"/>
      <c r="M122" s="217" t="s">
        <v>19</v>
      </c>
      <c r="N122" s="218" t="s">
        <v>43</v>
      </c>
      <c r="O122" s="82"/>
      <c r="P122" s="219">
        <f>O122*H122</f>
        <v>0</v>
      </c>
      <c r="Q122" s="219">
        <v>0</v>
      </c>
      <c r="R122" s="219">
        <f>Q122*H122</f>
        <v>0</v>
      </c>
      <c r="S122" s="219">
        <v>0</v>
      </c>
      <c r="T122" s="220">
        <f>S122*H122</f>
        <v>0</v>
      </c>
      <c r="U122" s="36"/>
      <c r="V122" s="36"/>
      <c r="W122" s="36"/>
      <c r="X122" s="36"/>
      <c r="Y122" s="36"/>
      <c r="Z122" s="36"/>
      <c r="AA122" s="36"/>
      <c r="AB122" s="36"/>
      <c r="AC122" s="36"/>
      <c r="AD122" s="36"/>
      <c r="AE122" s="36"/>
      <c r="AR122" s="221" t="s">
        <v>297</v>
      </c>
      <c r="AT122" s="221" t="s">
        <v>234</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297</v>
      </c>
      <c r="BM122" s="221" t="s">
        <v>694</v>
      </c>
    </row>
    <row r="123" s="2" customFormat="1" ht="24.15" customHeight="1">
      <c r="A123" s="36"/>
      <c r="B123" s="37"/>
      <c r="C123" s="210" t="s">
        <v>7</v>
      </c>
      <c r="D123" s="210" t="s">
        <v>234</v>
      </c>
      <c r="E123" s="211" t="s">
        <v>695</v>
      </c>
      <c r="F123" s="212" t="s">
        <v>696</v>
      </c>
      <c r="G123" s="213" t="s">
        <v>287</v>
      </c>
      <c r="H123" s="214">
        <v>0.0089999999999999993</v>
      </c>
      <c r="I123" s="215"/>
      <c r="J123" s="216">
        <f>ROUND(I123*H123,2)</f>
        <v>0</v>
      </c>
      <c r="K123" s="212" t="s">
        <v>238</v>
      </c>
      <c r="L123" s="42"/>
      <c r="M123" s="217" t="s">
        <v>19</v>
      </c>
      <c r="N123" s="218" t="s">
        <v>43</v>
      </c>
      <c r="O123" s="82"/>
      <c r="P123" s="219">
        <f>O123*H123</f>
        <v>0</v>
      </c>
      <c r="Q123" s="219">
        <v>0</v>
      </c>
      <c r="R123" s="219">
        <f>Q123*H123</f>
        <v>0</v>
      </c>
      <c r="S123" s="219">
        <v>0</v>
      </c>
      <c r="T123" s="220">
        <f>S123*H123</f>
        <v>0</v>
      </c>
      <c r="U123" s="36"/>
      <c r="V123" s="36"/>
      <c r="W123" s="36"/>
      <c r="X123" s="36"/>
      <c r="Y123" s="36"/>
      <c r="Z123" s="36"/>
      <c r="AA123" s="36"/>
      <c r="AB123" s="36"/>
      <c r="AC123" s="36"/>
      <c r="AD123" s="36"/>
      <c r="AE123" s="36"/>
      <c r="AR123" s="221" t="s">
        <v>297</v>
      </c>
      <c r="AT123" s="221" t="s">
        <v>234</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297</v>
      </c>
      <c r="BM123" s="221" t="s">
        <v>697</v>
      </c>
    </row>
    <row r="124" s="12" customFormat="1" ht="22.8" customHeight="1">
      <c r="A124" s="12"/>
      <c r="B124" s="194"/>
      <c r="C124" s="195"/>
      <c r="D124" s="196" t="s">
        <v>71</v>
      </c>
      <c r="E124" s="208" t="s">
        <v>698</v>
      </c>
      <c r="F124" s="208" t="s">
        <v>699</v>
      </c>
      <c r="G124" s="195"/>
      <c r="H124" s="195"/>
      <c r="I124" s="198"/>
      <c r="J124" s="209">
        <f>BK124</f>
        <v>0</v>
      </c>
      <c r="K124" s="195"/>
      <c r="L124" s="200"/>
      <c r="M124" s="201"/>
      <c r="N124" s="202"/>
      <c r="O124" s="202"/>
      <c r="P124" s="203">
        <f>SUM(P125:P130)</f>
        <v>0</v>
      </c>
      <c r="Q124" s="202"/>
      <c r="R124" s="203">
        <f>SUM(R125:R130)</f>
        <v>0.037729000000000006</v>
      </c>
      <c r="S124" s="202"/>
      <c r="T124" s="204">
        <f>SUM(T125:T130)</f>
        <v>0</v>
      </c>
      <c r="U124" s="12"/>
      <c r="V124" s="12"/>
      <c r="W124" s="12"/>
      <c r="X124" s="12"/>
      <c r="Y124" s="12"/>
      <c r="Z124" s="12"/>
      <c r="AA124" s="12"/>
      <c r="AB124" s="12"/>
      <c r="AC124" s="12"/>
      <c r="AD124" s="12"/>
      <c r="AE124" s="12"/>
      <c r="AR124" s="205" t="s">
        <v>81</v>
      </c>
      <c r="AT124" s="206" t="s">
        <v>71</v>
      </c>
      <c r="AU124" s="206" t="s">
        <v>79</v>
      </c>
      <c r="AY124" s="205" t="s">
        <v>232</v>
      </c>
      <c r="BK124" s="207">
        <f>SUM(BK125:BK130)</f>
        <v>0</v>
      </c>
    </row>
    <row r="125" s="2" customFormat="1" ht="14.4" customHeight="1">
      <c r="A125" s="36"/>
      <c r="B125" s="37"/>
      <c r="C125" s="210" t="s">
        <v>321</v>
      </c>
      <c r="D125" s="210" t="s">
        <v>234</v>
      </c>
      <c r="E125" s="211" t="s">
        <v>700</v>
      </c>
      <c r="F125" s="212" t="s">
        <v>701</v>
      </c>
      <c r="G125" s="213" t="s">
        <v>542</v>
      </c>
      <c r="H125" s="214">
        <v>74</v>
      </c>
      <c r="I125" s="215"/>
      <c r="J125" s="216">
        <f>ROUND(I125*H125,2)</f>
        <v>0</v>
      </c>
      <c r="K125" s="212" t="s">
        <v>19</v>
      </c>
      <c r="L125" s="42"/>
      <c r="M125" s="217" t="s">
        <v>19</v>
      </c>
      <c r="N125" s="218" t="s">
        <v>43</v>
      </c>
      <c r="O125" s="82"/>
      <c r="P125" s="219">
        <f>O125*H125</f>
        <v>0</v>
      </c>
      <c r="Q125" s="219">
        <v>0.00030299999999999999</v>
      </c>
      <c r="R125" s="219">
        <f>Q125*H125</f>
        <v>0.022422000000000001</v>
      </c>
      <c r="S125" s="219">
        <v>0</v>
      </c>
      <c r="T125" s="220">
        <f>S125*H125</f>
        <v>0</v>
      </c>
      <c r="U125" s="36"/>
      <c r="V125" s="36"/>
      <c r="W125" s="36"/>
      <c r="X125" s="36"/>
      <c r="Y125" s="36"/>
      <c r="Z125" s="36"/>
      <c r="AA125" s="36"/>
      <c r="AB125" s="36"/>
      <c r="AC125" s="36"/>
      <c r="AD125" s="36"/>
      <c r="AE125" s="36"/>
      <c r="AR125" s="221" t="s">
        <v>297</v>
      </c>
      <c r="AT125" s="221" t="s">
        <v>234</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297</v>
      </c>
      <c r="BM125" s="221" t="s">
        <v>702</v>
      </c>
    </row>
    <row r="126" s="2" customFormat="1" ht="14.4" customHeight="1">
      <c r="A126" s="36"/>
      <c r="B126" s="37"/>
      <c r="C126" s="223" t="s">
        <v>325</v>
      </c>
      <c r="D126" s="223" t="s">
        <v>302</v>
      </c>
      <c r="E126" s="224" t="s">
        <v>703</v>
      </c>
      <c r="F126" s="225" t="s">
        <v>704</v>
      </c>
      <c r="G126" s="226" t="s">
        <v>542</v>
      </c>
      <c r="H126" s="227">
        <v>74</v>
      </c>
      <c r="I126" s="228"/>
      <c r="J126" s="229">
        <f>ROUND(I126*H126,2)</f>
        <v>0</v>
      </c>
      <c r="K126" s="225" t="s">
        <v>19</v>
      </c>
      <c r="L126" s="230"/>
      <c r="M126" s="231" t="s">
        <v>19</v>
      </c>
      <c r="N126" s="232" t="s">
        <v>43</v>
      </c>
      <c r="O126" s="82"/>
      <c r="P126" s="219">
        <f>O126*H126</f>
        <v>0</v>
      </c>
      <c r="Q126" s="219">
        <v>0.00020000000000000001</v>
      </c>
      <c r="R126" s="219">
        <f>Q126*H126</f>
        <v>0.014800000000000001</v>
      </c>
      <c r="S126" s="219">
        <v>0</v>
      </c>
      <c r="T126" s="220">
        <f>S126*H126</f>
        <v>0</v>
      </c>
      <c r="U126" s="36"/>
      <c r="V126" s="36"/>
      <c r="W126" s="36"/>
      <c r="X126" s="36"/>
      <c r="Y126" s="36"/>
      <c r="Z126" s="36"/>
      <c r="AA126" s="36"/>
      <c r="AB126" s="36"/>
      <c r="AC126" s="36"/>
      <c r="AD126" s="36"/>
      <c r="AE126" s="36"/>
      <c r="AR126" s="221" t="s">
        <v>364</v>
      </c>
      <c r="AT126" s="221" t="s">
        <v>302</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297</v>
      </c>
      <c r="BM126" s="221" t="s">
        <v>705</v>
      </c>
    </row>
    <row r="127" s="2" customFormat="1" ht="14.4" customHeight="1">
      <c r="A127" s="36"/>
      <c r="B127" s="37"/>
      <c r="C127" s="210" t="s">
        <v>329</v>
      </c>
      <c r="D127" s="210" t="s">
        <v>234</v>
      </c>
      <c r="E127" s="211" t="s">
        <v>706</v>
      </c>
      <c r="F127" s="212" t="s">
        <v>707</v>
      </c>
      <c r="G127" s="213" t="s">
        <v>542</v>
      </c>
      <c r="H127" s="214">
        <v>1.95</v>
      </c>
      <c r="I127" s="215"/>
      <c r="J127" s="216">
        <f>ROUND(I127*H127,2)</f>
        <v>0</v>
      </c>
      <c r="K127" s="212" t="s">
        <v>238</v>
      </c>
      <c r="L127" s="42"/>
      <c r="M127" s="217" t="s">
        <v>19</v>
      </c>
      <c r="N127" s="218" t="s">
        <v>43</v>
      </c>
      <c r="O127" s="82"/>
      <c r="P127" s="219">
        <f>O127*H127</f>
        <v>0</v>
      </c>
      <c r="Q127" s="219">
        <v>0</v>
      </c>
      <c r="R127" s="219">
        <f>Q127*H127</f>
        <v>0</v>
      </c>
      <c r="S127" s="219">
        <v>0</v>
      </c>
      <c r="T127" s="220">
        <f>S127*H127</f>
        <v>0</v>
      </c>
      <c r="U127" s="36"/>
      <c r="V127" s="36"/>
      <c r="W127" s="36"/>
      <c r="X127" s="36"/>
      <c r="Y127" s="36"/>
      <c r="Z127" s="36"/>
      <c r="AA127" s="36"/>
      <c r="AB127" s="36"/>
      <c r="AC127" s="36"/>
      <c r="AD127" s="36"/>
      <c r="AE127" s="36"/>
      <c r="AR127" s="221" t="s">
        <v>297</v>
      </c>
      <c r="AT127" s="221" t="s">
        <v>234</v>
      </c>
      <c r="AU127" s="221" t="s">
        <v>81</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297</v>
      </c>
      <c r="BM127" s="221" t="s">
        <v>708</v>
      </c>
    </row>
    <row r="128" s="2" customFormat="1" ht="14.4" customHeight="1">
      <c r="A128" s="36"/>
      <c r="B128" s="37"/>
      <c r="C128" s="223" t="s">
        <v>333</v>
      </c>
      <c r="D128" s="223" t="s">
        <v>302</v>
      </c>
      <c r="E128" s="224" t="s">
        <v>709</v>
      </c>
      <c r="F128" s="225" t="s">
        <v>710</v>
      </c>
      <c r="G128" s="226" t="s">
        <v>542</v>
      </c>
      <c r="H128" s="227">
        <v>1.95</v>
      </c>
      <c r="I128" s="228"/>
      <c r="J128" s="229">
        <f>ROUND(I128*H128,2)</f>
        <v>0</v>
      </c>
      <c r="K128" s="225" t="s">
        <v>19</v>
      </c>
      <c r="L128" s="230"/>
      <c r="M128" s="231" t="s">
        <v>19</v>
      </c>
      <c r="N128" s="232" t="s">
        <v>43</v>
      </c>
      <c r="O128" s="82"/>
      <c r="P128" s="219">
        <f>O128*H128</f>
        <v>0</v>
      </c>
      <c r="Q128" s="219">
        <v>0.00025999999999999998</v>
      </c>
      <c r="R128" s="219">
        <f>Q128*H128</f>
        <v>0.00050699999999999996</v>
      </c>
      <c r="S128" s="219">
        <v>0</v>
      </c>
      <c r="T128" s="220">
        <f>S128*H128</f>
        <v>0</v>
      </c>
      <c r="U128" s="36"/>
      <c r="V128" s="36"/>
      <c r="W128" s="36"/>
      <c r="X128" s="36"/>
      <c r="Y128" s="36"/>
      <c r="Z128" s="36"/>
      <c r="AA128" s="36"/>
      <c r="AB128" s="36"/>
      <c r="AC128" s="36"/>
      <c r="AD128" s="36"/>
      <c r="AE128" s="36"/>
      <c r="AR128" s="221" t="s">
        <v>364</v>
      </c>
      <c r="AT128" s="221" t="s">
        <v>302</v>
      </c>
      <c r="AU128" s="221" t="s">
        <v>81</v>
      </c>
      <c r="AY128" s="15" t="s">
        <v>232</v>
      </c>
      <c r="BE128" s="222">
        <f>IF(N128="základní",J128,0)</f>
        <v>0</v>
      </c>
      <c r="BF128" s="222">
        <f>IF(N128="snížená",J128,0)</f>
        <v>0</v>
      </c>
      <c r="BG128" s="222">
        <f>IF(N128="zákl. přenesená",J128,0)</f>
        <v>0</v>
      </c>
      <c r="BH128" s="222">
        <f>IF(N128="sníž. přenesená",J128,0)</f>
        <v>0</v>
      </c>
      <c r="BI128" s="222">
        <f>IF(N128="nulová",J128,0)</f>
        <v>0</v>
      </c>
      <c r="BJ128" s="15" t="s">
        <v>79</v>
      </c>
      <c r="BK128" s="222">
        <f>ROUND(I128*H128,2)</f>
        <v>0</v>
      </c>
      <c r="BL128" s="15" t="s">
        <v>297</v>
      </c>
      <c r="BM128" s="221" t="s">
        <v>711</v>
      </c>
    </row>
    <row r="129" s="2" customFormat="1" ht="24.15" customHeight="1">
      <c r="A129" s="36"/>
      <c r="B129" s="37"/>
      <c r="C129" s="210" t="s">
        <v>337</v>
      </c>
      <c r="D129" s="210" t="s">
        <v>234</v>
      </c>
      <c r="E129" s="211" t="s">
        <v>712</v>
      </c>
      <c r="F129" s="212" t="s">
        <v>713</v>
      </c>
      <c r="G129" s="213" t="s">
        <v>287</v>
      </c>
      <c r="H129" s="214">
        <v>0.037999999999999999</v>
      </c>
      <c r="I129" s="215"/>
      <c r="J129" s="216">
        <f>ROUND(I129*H129,2)</f>
        <v>0</v>
      </c>
      <c r="K129" s="212" t="s">
        <v>238</v>
      </c>
      <c r="L129" s="42"/>
      <c r="M129" s="217" t="s">
        <v>19</v>
      </c>
      <c r="N129" s="218"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297</v>
      </c>
      <c r="AT129" s="221" t="s">
        <v>234</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297</v>
      </c>
      <c r="BM129" s="221" t="s">
        <v>714</v>
      </c>
    </row>
    <row r="130" s="2" customFormat="1" ht="24.15" customHeight="1">
      <c r="A130" s="36"/>
      <c r="B130" s="37"/>
      <c r="C130" s="210" t="s">
        <v>341</v>
      </c>
      <c r="D130" s="210" t="s">
        <v>234</v>
      </c>
      <c r="E130" s="211" t="s">
        <v>715</v>
      </c>
      <c r="F130" s="212" t="s">
        <v>716</v>
      </c>
      <c r="G130" s="213" t="s">
        <v>287</v>
      </c>
      <c r="H130" s="214">
        <v>0.037999999999999999</v>
      </c>
      <c r="I130" s="215"/>
      <c r="J130" s="216">
        <f>ROUND(I130*H130,2)</f>
        <v>0</v>
      </c>
      <c r="K130" s="212" t="s">
        <v>238</v>
      </c>
      <c r="L130" s="42"/>
      <c r="M130" s="233" t="s">
        <v>19</v>
      </c>
      <c r="N130" s="234" t="s">
        <v>43</v>
      </c>
      <c r="O130" s="235"/>
      <c r="P130" s="236">
        <f>O130*H130</f>
        <v>0</v>
      </c>
      <c r="Q130" s="236">
        <v>0</v>
      </c>
      <c r="R130" s="236">
        <f>Q130*H130</f>
        <v>0</v>
      </c>
      <c r="S130" s="236">
        <v>0</v>
      </c>
      <c r="T130" s="237">
        <f>S130*H130</f>
        <v>0</v>
      </c>
      <c r="U130" s="36"/>
      <c r="V130" s="36"/>
      <c r="W130" s="36"/>
      <c r="X130" s="36"/>
      <c r="Y130" s="36"/>
      <c r="Z130" s="36"/>
      <c r="AA130" s="36"/>
      <c r="AB130" s="36"/>
      <c r="AC130" s="36"/>
      <c r="AD130" s="36"/>
      <c r="AE130" s="36"/>
      <c r="AR130" s="221" t="s">
        <v>297</v>
      </c>
      <c r="AT130" s="221" t="s">
        <v>234</v>
      </c>
      <c r="AU130" s="221" t="s">
        <v>81</v>
      </c>
      <c r="AY130" s="15" t="s">
        <v>232</v>
      </c>
      <c r="BE130" s="222">
        <f>IF(N130="základní",J130,0)</f>
        <v>0</v>
      </c>
      <c r="BF130" s="222">
        <f>IF(N130="snížená",J130,0)</f>
        <v>0</v>
      </c>
      <c r="BG130" s="222">
        <f>IF(N130="zákl. přenesená",J130,0)</f>
        <v>0</v>
      </c>
      <c r="BH130" s="222">
        <f>IF(N130="sníž. přenesená",J130,0)</f>
        <v>0</v>
      </c>
      <c r="BI130" s="222">
        <f>IF(N130="nulová",J130,0)</f>
        <v>0</v>
      </c>
      <c r="BJ130" s="15" t="s">
        <v>79</v>
      </c>
      <c r="BK130" s="222">
        <f>ROUND(I130*H130,2)</f>
        <v>0</v>
      </c>
      <c r="BL130" s="15" t="s">
        <v>297</v>
      </c>
      <c r="BM130" s="221" t="s">
        <v>717</v>
      </c>
    </row>
    <row r="131" s="2" customFormat="1" ht="6.96" customHeight="1">
      <c r="A131" s="36"/>
      <c r="B131" s="57"/>
      <c r="C131" s="58"/>
      <c r="D131" s="58"/>
      <c r="E131" s="58"/>
      <c r="F131" s="58"/>
      <c r="G131" s="58"/>
      <c r="H131" s="58"/>
      <c r="I131" s="58"/>
      <c r="J131" s="58"/>
      <c r="K131" s="58"/>
      <c r="L131" s="42"/>
      <c r="M131" s="36"/>
      <c r="O131" s="36"/>
      <c r="P131" s="36"/>
      <c r="Q131" s="36"/>
      <c r="R131" s="36"/>
      <c r="S131" s="36"/>
      <c r="T131" s="36"/>
      <c r="U131" s="36"/>
      <c r="V131" s="36"/>
      <c r="W131" s="36"/>
      <c r="X131" s="36"/>
      <c r="Y131" s="36"/>
      <c r="Z131" s="36"/>
      <c r="AA131" s="36"/>
      <c r="AB131" s="36"/>
      <c r="AC131" s="36"/>
      <c r="AD131" s="36"/>
      <c r="AE131" s="36"/>
    </row>
  </sheetData>
  <sheetProtection sheet="1" autoFilter="0" formatColumns="0" formatRows="0" objects="1" scenarios="1" spinCount="100000" saltValue="07jUhYtjyjThnojW9BuT9xqPgy9gKjThzzlsSS6mZc8N5n0M0o/yjrAiTwrdky7NppSbo/W4bAnEPe+mkyVf2Q==" hashValue="TEjUCX3h+YJXl01ec/BrJZf/+cREiv5iASEnz2dcdU6ezyXu53RsnIdqcoqcfoGtStBWSCQnXvCq1YRxnOEgPQ==" algorithmName="SHA-512" password="CC35"/>
  <autoFilter ref="C93:K130"/>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104</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718</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ROUND(J93,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ROUND((SUM(BE93:BE123)),  2)</f>
        <v>0</v>
      </c>
      <c r="G35" s="36"/>
      <c r="H35" s="36"/>
      <c r="I35" s="155">
        <v>0.20999999999999999</v>
      </c>
      <c r="J35" s="154">
        <f>ROUND(((SUM(BE93:BE123))*I35),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ROUND((SUM(BF93:BF123)),  2)</f>
        <v>0</v>
      </c>
      <c r="G36" s="36"/>
      <c r="H36" s="36"/>
      <c r="I36" s="155">
        <v>0.14999999999999999</v>
      </c>
      <c r="J36" s="154">
        <f>ROUND(((SUM(BF93:BF123))*I36),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ROUND((SUM(BG93:BG123)),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ROUND((SUM(BH93:BH123)),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ROUND((SUM(BI93:BI123)),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2020-076-01-07 - SO-01-07 vnitřní povrchy -omítky, malby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J93</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574</v>
      </c>
      <c r="E64" s="175"/>
      <c r="F64" s="175"/>
      <c r="G64" s="175"/>
      <c r="H64" s="175"/>
      <c r="I64" s="175"/>
      <c r="J64" s="176">
        <f>J94</f>
        <v>0</v>
      </c>
      <c r="K64" s="173"/>
      <c r="L64" s="177"/>
      <c r="S64" s="9"/>
      <c r="T64" s="9"/>
      <c r="U64" s="9"/>
      <c r="V64" s="9"/>
      <c r="W64" s="9"/>
      <c r="X64" s="9"/>
      <c r="Y64" s="9"/>
      <c r="Z64" s="9"/>
      <c r="AA64" s="9"/>
      <c r="AB64" s="9"/>
      <c r="AC64" s="9"/>
      <c r="AD64" s="9"/>
      <c r="AE64" s="9"/>
    </row>
    <row r="65" s="10" customFormat="1" ht="19.92" customHeight="1">
      <c r="A65" s="10"/>
      <c r="B65" s="178"/>
      <c r="C65" s="123"/>
      <c r="D65" s="179" t="s">
        <v>213</v>
      </c>
      <c r="E65" s="180"/>
      <c r="F65" s="180"/>
      <c r="G65" s="180"/>
      <c r="H65" s="180"/>
      <c r="I65" s="180"/>
      <c r="J65" s="181">
        <f>J95</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719</v>
      </c>
      <c r="E66" s="180"/>
      <c r="F66" s="180"/>
      <c r="G66" s="180"/>
      <c r="H66" s="180"/>
      <c r="I66" s="180"/>
      <c r="J66" s="181">
        <f>J97</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720</v>
      </c>
      <c r="E67" s="180"/>
      <c r="F67" s="180"/>
      <c r="G67" s="180"/>
      <c r="H67" s="180"/>
      <c r="I67" s="180"/>
      <c r="J67" s="181">
        <f>J107</f>
        <v>0</v>
      </c>
      <c r="K67" s="123"/>
      <c r="L67" s="182"/>
      <c r="S67" s="10"/>
      <c r="T67" s="10"/>
      <c r="U67" s="10"/>
      <c r="V67" s="10"/>
      <c r="W67" s="10"/>
      <c r="X67" s="10"/>
      <c r="Y67" s="10"/>
      <c r="Z67" s="10"/>
      <c r="AA67" s="10"/>
      <c r="AB67" s="10"/>
      <c r="AC67" s="10"/>
      <c r="AD67" s="10"/>
      <c r="AE67" s="10"/>
    </row>
    <row r="68" s="10" customFormat="1" ht="19.92" customHeight="1">
      <c r="A68" s="10"/>
      <c r="B68" s="178"/>
      <c r="C68" s="123"/>
      <c r="D68" s="179" t="s">
        <v>721</v>
      </c>
      <c r="E68" s="180"/>
      <c r="F68" s="180"/>
      <c r="G68" s="180"/>
      <c r="H68" s="180"/>
      <c r="I68" s="180"/>
      <c r="J68" s="181">
        <f>J109</f>
        <v>0</v>
      </c>
      <c r="K68" s="123"/>
      <c r="L68" s="182"/>
      <c r="S68" s="10"/>
      <c r="T68" s="10"/>
      <c r="U68" s="10"/>
      <c r="V68" s="10"/>
      <c r="W68" s="10"/>
      <c r="X68" s="10"/>
      <c r="Y68" s="10"/>
      <c r="Z68" s="10"/>
      <c r="AA68" s="10"/>
      <c r="AB68" s="10"/>
      <c r="AC68" s="10"/>
      <c r="AD68" s="10"/>
      <c r="AE68" s="10"/>
    </row>
    <row r="69" s="10" customFormat="1" ht="19.92" customHeight="1">
      <c r="A69" s="10"/>
      <c r="B69" s="178"/>
      <c r="C69" s="123"/>
      <c r="D69" s="179" t="s">
        <v>214</v>
      </c>
      <c r="E69" s="180"/>
      <c r="F69" s="180"/>
      <c r="G69" s="180"/>
      <c r="H69" s="180"/>
      <c r="I69" s="180"/>
      <c r="J69" s="181">
        <f>J111</f>
        <v>0</v>
      </c>
      <c r="K69" s="123"/>
      <c r="L69" s="182"/>
      <c r="S69" s="10"/>
      <c r="T69" s="10"/>
      <c r="U69" s="10"/>
      <c r="V69" s="10"/>
      <c r="W69" s="10"/>
      <c r="X69" s="10"/>
      <c r="Y69" s="10"/>
      <c r="Z69" s="10"/>
      <c r="AA69" s="10"/>
      <c r="AB69" s="10"/>
      <c r="AC69" s="10"/>
      <c r="AD69" s="10"/>
      <c r="AE69" s="10"/>
    </row>
    <row r="70" s="9" customFormat="1" ht="24.96" customHeight="1">
      <c r="A70" s="9"/>
      <c r="B70" s="172"/>
      <c r="C70" s="173"/>
      <c r="D70" s="174" t="s">
        <v>215</v>
      </c>
      <c r="E70" s="175"/>
      <c r="F70" s="175"/>
      <c r="G70" s="175"/>
      <c r="H70" s="175"/>
      <c r="I70" s="175"/>
      <c r="J70" s="176">
        <f>J113</f>
        <v>0</v>
      </c>
      <c r="K70" s="173"/>
      <c r="L70" s="177"/>
      <c r="S70" s="9"/>
      <c r="T70" s="9"/>
      <c r="U70" s="9"/>
      <c r="V70" s="9"/>
      <c r="W70" s="9"/>
      <c r="X70" s="9"/>
      <c r="Y70" s="9"/>
      <c r="Z70" s="9"/>
      <c r="AA70" s="9"/>
      <c r="AB70" s="9"/>
      <c r="AC70" s="9"/>
      <c r="AD70" s="9"/>
      <c r="AE70" s="9"/>
    </row>
    <row r="71" s="10" customFormat="1" ht="19.92" customHeight="1">
      <c r="A71" s="10"/>
      <c r="B71" s="178"/>
      <c r="C71" s="123"/>
      <c r="D71" s="179" t="s">
        <v>722</v>
      </c>
      <c r="E71" s="180"/>
      <c r="F71" s="180"/>
      <c r="G71" s="180"/>
      <c r="H71" s="180"/>
      <c r="I71" s="180"/>
      <c r="J71" s="181">
        <f>J114</f>
        <v>0</v>
      </c>
      <c r="K71" s="123"/>
      <c r="L71" s="182"/>
      <c r="S71" s="10"/>
      <c r="T71" s="10"/>
      <c r="U71" s="10"/>
      <c r="V71" s="10"/>
      <c r="W71" s="10"/>
      <c r="X71" s="10"/>
      <c r="Y71" s="10"/>
      <c r="Z71" s="10"/>
      <c r="AA71" s="10"/>
      <c r="AB71" s="10"/>
      <c r="AC71" s="10"/>
      <c r="AD71" s="10"/>
      <c r="AE71" s="10"/>
    </row>
    <row r="72" s="2" customFormat="1" ht="21.84" customHeight="1">
      <c r="A72" s="36"/>
      <c r="B72" s="37"/>
      <c r="C72" s="38"/>
      <c r="D72" s="38"/>
      <c r="E72" s="38"/>
      <c r="F72" s="38"/>
      <c r="G72" s="38"/>
      <c r="H72" s="38"/>
      <c r="I72" s="38"/>
      <c r="J72" s="38"/>
      <c r="K72" s="38"/>
      <c r="L72" s="142"/>
      <c r="S72" s="36"/>
      <c r="T72" s="36"/>
      <c r="U72" s="36"/>
      <c r="V72" s="36"/>
      <c r="W72" s="36"/>
      <c r="X72" s="36"/>
      <c r="Y72" s="36"/>
      <c r="Z72" s="36"/>
      <c r="AA72" s="36"/>
      <c r="AB72" s="36"/>
      <c r="AC72" s="36"/>
      <c r="AD72" s="36"/>
      <c r="AE72" s="36"/>
    </row>
    <row r="73" s="2" customFormat="1" ht="6.96" customHeight="1">
      <c r="A73" s="36"/>
      <c r="B73" s="57"/>
      <c r="C73" s="58"/>
      <c r="D73" s="58"/>
      <c r="E73" s="58"/>
      <c r="F73" s="58"/>
      <c r="G73" s="58"/>
      <c r="H73" s="58"/>
      <c r="I73" s="58"/>
      <c r="J73" s="58"/>
      <c r="K73" s="58"/>
      <c r="L73" s="142"/>
      <c r="S73" s="36"/>
      <c r="T73" s="36"/>
      <c r="U73" s="36"/>
      <c r="V73" s="36"/>
      <c r="W73" s="36"/>
      <c r="X73" s="36"/>
      <c r="Y73" s="36"/>
      <c r="Z73" s="36"/>
      <c r="AA73" s="36"/>
      <c r="AB73" s="36"/>
      <c r="AC73" s="36"/>
      <c r="AD73" s="36"/>
      <c r="AE73" s="36"/>
    </row>
    <row r="77" s="2" customFormat="1" ht="6.96" customHeight="1">
      <c r="A77" s="36"/>
      <c r="B77" s="59"/>
      <c r="C77" s="60"/>
      <c r="D77" s="60"/>
      <c r="E77" s="60"/>
      <c r="F77" s="60"/>
      <c r="G77" s="60"/>
      <c r="H77" s="60"/>
      <c r="I77" s="60"/>
      <c r="J77" s="60"/>
      <c r="K77" s="60"/>
      <c r="L77" s="142"/>
      <c r="S77" s="36"/>
      <c r="T77" s="36"/>
      <c r="U77" s="36"/>
      <c r="V77" s="36"/>
      <c r="W77" s="36"/>
      <c r="X77" s="36"/>
      <c r="Y77" s="36"/>
      <c r="Z77" s="36"/>
      <c r="AA77" s="36"/>
      <c r="AB77" s="36"/>
      <c r="AC77" s="36"/>
      <c r="AD77" s="36"/>
      <c r="AE77" s="36"/>
    </row>
    <row r="78" s="2" customFormat="1" ht="24.96" customHeight="1">
      <c r="A78" s="36"/>
      <c r="B78" s="37"/>
      <c r="C78" s="21" t="s">
        <v>217</v>
      </c>
      <c r="D78" s="38"/>
      <c r="E78" s="38"/>
      <c r="F78" s="38"/>
      <c r="G78" s="38"/>
      <c r="H78" s="38"/>
      <c r="I78" s="38"/>
      <c r="J78" s="38"/>
      <c r="K78" s="38"/>
      <c r="L78" s="142"/>
      <c r="S78" s="36"/>
      <c r="T78" s="36"/>
      <c r="U78" s="36"/>
      <c r="V78" s="36"/>
      <c r="W78" s="36"/>
      <c r="X78" s="36"/>
      <c r="Y78" s="36"/>
      <c r="Z78" s="36"/>
      <c r="AA78" s="36"/>
      <c r="AB78" s="36"/>
      <c r="AC78" s="36"/>
      <c r="AD78" s="36"/>
      <c r="AE78" s="36"/>
    </row>
    <row r="79" s="2" customFormat="1" ht="6.96" customHeight="1">
      <c r="A79" s="36"/>
      <c r="B79" s="37"/>
      <c r="C79" s="38"/>
      <c r="D79" s="38"/>
      <c r="E79" s="38"/>
      <c r="F79" s="38"/>
      <c r="G79" s="38"/>
      <c r="H79" s="38"/>
      <c r="I79" s="38"/>
      <c r="J79" s="38"/>
      <c r="K79" s="38"/>
      <c r="L79" s="142"/>
      <c r="S79" s="36"/>
      <c r="T79" s="36"/>
      <c r="U79" s="36"/>
      <c r="V79" s="36"/>
      <c r="W79" s="36"/>
      <c r="X79" s="36"/>
      <c r="Y79" s="36"/>
      <c r="Z79" s="36"/>
      <c r="AA79" s="36"/>
      <c r="AB79" s="36"/>
      <c r="AC79" s="36"/>
      <c r="AD79" s="36"/>
      <c r="AE79" s="36"/>
    </row>
    <row r="80" s="2" customFormat="1" ht="12" customHeight="1">
      <c r="A80" s="36"/>
      <c r="B80" s="37"/>
      <c r="C80" s="30" t="s">
        <v>16</v>
      </c>
      <c r="D80" s="38"/>
      <c r="E80" s="38"/>
      <c r="F80" s="38"/>
      <c r="G80" s="38"/>
      <c r="H80" s="38"/>
      <c r="I80" s="38"/>
      <c r="J80" s="38"/>
      <c r="K80" s="38"/>
      <c r="L80" s="142"/>
      <c r="S80" s="36"/>
      <c r="T80" s="36"/>
      <c r="U80" s="36"/>
      <c r="V80" s="36"/>
      <c r="W80" s="36"/>
      <c r="X80" s="36"/>
      <c r="Y80" s="36"/>
      <c r="Z80" s="36"/>
      <c r="AA80" s="36"/>
      <c r="AB80" s="36"/>
      <c r="AC80" s="36"/>
      <c r="AD80" s="36"/>
      <c r="AE80" s="36"/>
    </row>
    <row r="81" s="2" customFormat="1" ht="16.5" customHeight="1">
      <c r="A81" s="36"/>
      <c r="B81" s="37"/>
      <c r="C81" s="38"/>
      <c r="D81" s="38"/>
      <c r="E81" s="167" t="str">
        <f>E7</f>
        <v>Školní sklad FLD, trafostanice</v>
      </c>
      <c r="F81" s="30"/>
      <c r="G81" s="30"/>
      <c r="H81" s="30"/>
      <c r="I81" s="38"/>
      <c r="J81" s="38"/>
      <c r="K81" s="38"/>
      <c r="L81" s="142"/>
      <c r="S81" s="36"/>
      <c r="T81" s="36"/>
      <c r="U81" s="36"/>
      <c r="V81" s="36"/>
      <c r="W81" s="36"/>
      <c r="X81" s="36"/>
      <c r="Y81" s="36"/>
      <c r="Z81" s="36"/>
      <c r="AA81" s="36"/>
      <c r="AB81" s="36"/>
      <c r="AC81" s="36"/>
      <c r="AD81" s="36"/>
      <c r="AE81" s="36"/>
    </row>
    <row r="82" s="1" customFormat="1" ht="12" customHeight="1">
      <c r="B82" s="19"/>
      <c r="C82" s="30" t="s">
        <v>201</v>
      </c>
      <c r="D82" s="20"/>
      <c r="E82" s="20"/>
      <c r="F82" s="20"/>
      <c r="G82" s="20"/>
      <c r="H82" s="20"/>
      <c r="I82" s="20"/>
      <c r="J82" s="20"/>
      <c r="K82" s="20"/>
      <c r="L82" s="18"/>
    </row>
    <row r="83" s="2" customFormat="1" ht="16.5" customHeight="1">
      <c r="A83" s="36"/>
      <c r="B83" s="37"/>
      <c r="C83" s="38"/>
      <c r="D83" s="38"/>
      <c r="E83" s="167" t="s">
        <v>202</v>
      </c>
      <c r="F83" s="38"/>
      <c r="G83" s="38"/>
      <c r="H83" s="38"/>
      <c r="I83" s="38"/>
      <c r="J83" s="38"/>
      <c r="K83" s="38"/>
      <c r="L83" s="142"/>
      <c r="S83" s="36"/>
      <c r="T83" s="36"/>
      <c r="U83" s="36"/>
      <c r="V83" s="36"/>
      <c r="W83" s="36"/>
      <c r="X83" s="36"/>
      <c r="Y83" s="36"/>
      <c r="Z83" s="36"/>
      <c r="AA83" s="36"/>
      <c r="AB83" s="36"/>
      <c r="AC83" s="36"/>
      <c r="AD83" s="36"/>
      <c r="AE83" s="36"/>
    </row>
    <row r="84" s="2" customFormat="1" ht="12" customHeight="1">
      <c r="A84" s="36"/>
      <c r="B84" s="37"/>
      <c r="C84" s="30" t="s">
        <v>203</v>
      </c>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16.5" customHeight="1">
      <c r="A85" s="36"/>
      <c r="B85" s="37"/>
      <c r="C85" s="38"/>
      <c r="D85" s="38"/>
      <c r="E85" s="67" t="str">
        <f>E11</f>
        <v xml:space="preserve">2020-076-01-07 - SO-01-07 vnitřní povrchy -omítky, malby </v>
      </c>
      <c r="F85" s="38"/>
      <c r="G85" s="38"/>
      <c r="H85" s="38"/>
      <c r="I85" s="38"/>
      <c r="J85" s="38"/>
      <c r="K85" s="38"/>
      <c r="L85" s="142"/>
      <c r="S85" s="36"/>
      <c r="T85" s="36"/>
      <c r="U85" s="36"/>
      <c r="V85" s="36"/>
      <c r="W85" s="36"/>
      <c r="X85" s="36"/>
      <c r="Y85" s="36"/>
      <c r="Z85" s="36"/>
      <c r="AA85" s="36"/>
      <c r="AB85" s="36"/>
      <c r="AC85" s="36"/>
      <c r="AD85" s="36"/>
      <c r="AE85" s="36"/>
    </row>
    <row r="86" s="2" customFormat="1" ht="6.96" customHeight="1">
      <c r="A86" s="36"/>
      <c r="B86" s="37"/>
      <c r="C86" s="38"/>
      <c r="D86" s="38"/>
      <c r="E86" s="38"/>
      <c r="F86" s="38"/>
      <c r="G86" s="38"/>
      <c r="H86" s="38"/>
      <c r="I86" s="38"/>
      <c r="J86" s="38"/>
      <c r="K86" s="38"/>
      <c r="L86" s="142"/>
      <c r="S86" s="36"/>
      <c r="T86" s="36"/>
      <c r="U86" s="36"/>
      <c r="V86" s="36"/>
      <c r="W86" s="36"/>
      <c r="X86" s="36"/>
      <c r="Y86" s="36"/>
      <c r="Z86" s="36"/>
      <c r="AA86" s="36"/>
      <c r="AB86" s="36"/>
      <c r="AC86" s="36"/>
      <c r="AD86" s="36"/>
      <c r="AE86" s="36"/>
    </row>
    <row r="87" s="2" customFormat="1" ht="12" customHeight="1">
      <c r="A87" s="36"/>
      <c r="B87" s="37"/>
      <c r="C87" s="30" t="s">
        <v>21</v>
      </c>
      <c r="D87" s="38"/>
      <c r="E87" s="38"/>
      <c r="F87" s="25" t="str">
        <f>F14</f>
        <v>Kamýcká 1176, Praha 6</v>
      </c>
      <c r="G87" s="38"/>
      <c r="H87" s="38"/>
      <c r="I87" s="30" t="s">
        <v>23</v>
      </c>
      <c r="J87" s="70" t="str">
        <f>IF(J14="","",J14)</f>
        <v>16. 10. 2020</v>
      </c>
      <c r="K87" s="38"/>
      <c r="L87" s="142"/>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142"/>
      <c r="S88" s="36"/>
      <c r="T88" s="36"/>
      <c r="U88" s="36"/>
      <c r="V88" s="36"/>
      <c r="W88" s="36"/>
      <c r="X88" s="36"/>
      <c r="Y88" s="36"/>
      <c r="Z88" s="36"/>
      <c r="AA88" s="36"/>
      <c r="AB88" s="36"/>
      <c r="AC88" s="36"/>
      <c r="AD88" s="36"/>
      <c r="AE88" s="36"/>
    </row>
    <row r="89" s="2" customFormat="1" ht="40.05" customHeight="1">
      <c r="A89" s="36"/>
      <c r="B89" s="37"/>
      <c r="C89" s="30" t="s">
        <v>25</v>
      </c>
      <c r="D89" s="38"/>
      <c r="E89" s="38"/>
      <c r="F89" s="25" t="str">
        <f>E17</f>
        <v>ČZU v Praze, Kamýcká 1176, Praha 6</v>
      </c>
      <c r="G89" s="38"/>
      <c r="H89" s="38"/>
      <c r="I89" s="30" t="s">
        <v>31</v>
      </c>
      <c r="J89" s="34" t="str">
        <f>E23</f>
        <v>Ing. Vladimír Čapka, Gerstnerova 5/658, Praha 7</v>
      </c>
      <c r="K89" s="38"/>
      <c r="L89" s="142"/>
      <c r="S89" s="36"/>
      <c r="T89" s="36"/>
      <c r="U89" s="36"/>
      <c r="V89" s="36"/>
      <c r="W89" s="36"/>
      <c r="X89" s="36"/>
      <c r="Y89" s="36"/>
      <c r="Z89" s="36"/>
      <c r="AA89" s="36"/>
      <c r="AB89" s="36"/>
      <c r="AC89" s="36"/>
      <c r="AD89" s="36"/>
      <c r="AE89" s="36"/>
    </row>
    <row r="90" s="2" customFormat="1" ht="25.65" customHeight="1">
      <c r="A90" s="36"/>
      <c r="B90" s="37"/>
      <c r="C90" s="30" t="s">
        <v>29</v>
      </c>
      <c r="D90" s="38"/>
      <c r="E90" s="38"/>
      <c r="F90" s="25" t="str">
        <f>IF(E20="","",E20)</f>
        <v>Vyplň údaj</v>
      </c>
      <c r="G90" s="38"/>
      <c r="H90" s="38"/>
      <c r="I90" s="30" t="s">
        <v>34</v>
      </c>
      <c r="J90" s="34" t="str">
        <f>E26</f>
        <v>Ing. Dana Mlejnková</v>
      </c>
      <c r="K90" s="38"/>
      <c r="L90" s="142"/>
      <c r="S90" s="36"/>
      <c r="T90" s="36"/>
      <c r="U90" s="36"/>
      <c r="V90" s="36"/>
      <c r="W90" s="36"/>
      <c r="X90" s="36"/>
      <c r="Y90" s="36"/>
      <c r="Z90" s="36"/>
      <c r="AA90" s="36"/>
      <c r="AB90" s="36"/>
      <c r="AC90" s="36"/>
      <c r="AD90" s="36"/>
      <c r="AE90" s="36"/>
    </row>
    <row r="91" s="2" customFormat="1" ht="10.32" customHeight="1">
      <c r="A91" s="36"/>
      <c r="B91" s="37"/>
      <c r="C91" s="38"/>
      <c r="D91" s="38"/>
      <c r="E91" s="38"/>
      <c r="F91" s="38"/>
      <c r="G91" s="38"/>
      <c r="H91" s="38"/>
      <c r="I91" s="38"/>
      <c r="J91" s="38"/>
      <c r="K91" s="38"/>
      <c r="L91" s="142"/>
      <c r="S91" s="36"/>
      <c r="T91" s="36"/>
      <c r="U91" s="36"/>
      <c r="V91" s="36"/>
      <c r="W91" s="36"/>
      <c r="X91" s="36"/>
      <c r="Y91" s="36"/>
      <c r="Z91" s="36"/>
      <c r="AA91" s="36"/>
      <c r="AB91" s="36"/>
      <c r="AC91" s="36"/>
      <c r="AD91" s="36"/>
      <c r="AE91" s="36"/>
    </row>
    <row r="92" s="11" customFormat="1" ht="29.28" customHeight="1">
      <c r="A92" s="183"/>
      <c r="B92" s="184"/>
      <c r="C92" s="185" t="s">
        <v>218</v>
      </c>
      <c r="D92" s="186" t="s">
        <v>57</v>
      </c>
      <c r="E92" s="186" t="s">
        <v>53</v>
      </c>
      <c r="F92" s="186" t="s">
        <v>54</v>
      </c>
      <c r="G92" s="186" t="s">
        <v>219</v>
      </c>
      <c r="H92" s="186" t="s">
        <v>220</v>
      </c>
      <c r="I92" s="186" t="s">
        <v>221</v>
      </c>
      <c r="J92" s="186" t="s">
        <v>208</v>
      </c>
      <c r="K92" s="187" t="s">
        <v>222</v>
      </c>
      <c r="L92" s="188"/>
      <c r="M92" s="90" t="s">
        <v>19</v>
      </c>
      <c r="N92" s="91" t="s">
        <v>42</v>
      </c>
      <c r="O92" s="91" t="s">
        <v>223</v>
      </c>
      <c r="P92" s="91" t="s">
        <v>224</v>
      </c>
      <c r="Q92" s="91" t="s">
        <v>225</v>
      </c>
      <c r="R92" s="91" t="s">
        <v>226</v>
      </c>
      <c r="S92" s="91" t="s">
        <v>227</v>
      </c>
      <c r="T92" s="92" t="s">
        <v>228</v>
      </c>
      <c r="U92" s="183"/>
      <c r="V92" s="183"/>
      <c r="W92" s="183"/>
      <c r="X92" s="183"/>
      <c r="Y92" s="183"/>
      <c r="Z92" s="183"/>
      <c r="AA92" s="183"/>
      <c r="AB92" s="183"/>
      <c r="AC92" s="183"/>
      <c r="AD92" s="183"/>
      <c r="AE92" s="183"/>
    </row>
    <row r="93" s="2" customFormat="1" ht="22.8" customHeight="1">
      <c r="A93" s="36"/>
      <c r="B93" s="37"/>
      <c r="C93" s="97" t="s">
        <v>229</v>
      </c>
      <c r="D93" s="38"/>
      <c r="E93" s="38"/>
      <c r="F93" s="38"/>
      <c r="G93" s="38"/>
      <c r="H93" s="38"/>
      <c r="I93" s="38"/>
      <c r="J93" s="189">
        <f>BK93</f>
        <v>0</v>
      </c>
      <c r="K93" s="38"/>
      <c r="L93" s="42"/>
      <c r="M93" s="93"/>
      <c r="N93" s="190"/>
      <c r="O93" s="94"/>
      <c r="P93" s="191">
        <f>P94+P113</f>
        <v>0</v>
      </c>
      <c r="Q93" s="94"/>
      <c r="R93" s="191">
        <f>R94+R113</f>
        <v>6.3241230758200002</v>
      </c>
      <c r="S93" s="94"/>
      <c r="T93" s="192">
        <f>T94+T113</f>
        <v>0</v>
      </c>
      <c r="U93" s="36"/>
      <c r="V93" s="36"/>
      <c r="W93" s="36"/>
      <c r="X93" s="36"/>
      <c r="Y93" s="36"/>
      <c r="Z93" s="36"/>
      <c r="AA93" s="36"/>
      <c r="AB93" s="36"/>
      <c r="AC93" s="36"/>
      <c r="AD93" s="36"/>
      <c r="AE93" s="36"/>
      <c r="AT93" s="15" t="s">
        <v>71</v>
      </c>
      <c r="AU93" s="15" t="s">
        <v>209</v>
      </c>
      <c r="BK93" s="193">
        <f>BK94+BK113</f>
        <v>0</v>
      </c>
    </row>
    <row r="94" s="12" customFormat="1" ht="25.92" customHeight="1">
      <c r="A94" s="12"/>
      <c r="B94" s="194"/>
      <c r="C94" s="195"/>
      <c r="D94" s="196" t="s">
        <v>71</v>
      </c>
      <c r="E94" s="197" t="s">
        <v>230</v>
      </c>
      <c r="F94" s="197" t="s">
        <v>577</v>
      </c>
      <c r="G94" s="195"/>
      <c r="H94" s="195"/>
      <c r="I94" s="198"/>
      <c r="J94" s="199">
        <f>BK94</f>
        <v>0</v>
      </c>
      <c r="K94" s="195"/>
      <c r="L94" s="200"/>
      <c r="M94" s="201"/>
      <c r="N94" s="202"/>
      <c r="O94" s="202"/>
      <c r="P94" s="203">
        <f>P95+P97+P107+P109+P111</f>
        <v>0</v>
      </c>
      <c r="Q94" s="202"/>
      <c r="R94" s="203">
        <f>R95+R97+R107+R109+R111</f>
        <v>6.1323287560200006</v>
      </c>
      <c r="S94" s="202"/>
      <c r="T94" s="204">
        <f>T95+T97+T107+T109+T111</f>
        <v>0</v>
      </c>
      <c r="U94" s="12"/>
      <c r="V94" s="12"/>
      <c r="W94" s="12"/>
      <c r="X94" s="12"/>
      <c r="Y94" s="12"/>
      <c r="Z94" s="12"/>
      <c r="AA94" s="12"/>
      <c r="AB94" s="12"/>
      <c r="AC94" s="12"/>
      <c r="AD94" s="12"/>
      <c r="AE94" s="12"/>
      <c r="AR94" s="205" t="s">
        <v>79</v>
      </c>
      <c r="AT94" s="206" t="s">
        <v>71</v>
      </c>
      <c r="AU94" s="206" t="s">
        <v>72</v>
      </c>
      <c r="AY94" s="205" t="s">
        <v>232</v>
      </c>
      <c r="BK94" s="207">
        <f>BK95+BK97+BK107+BK109+BK111</f>
        <v>0</v>
      </c>
    </row>
    <row r="95" s="12" customFormat="1" ht="22.8" customHeight="1">
      <c r="A95" s="12"/>
      <c r="B95" s="194"/>
      <c r="C95" s="195"/>
      <c r="D95" s="196" t="s">
        <v>71</v>
      </c>
      <c r="E95" s="208" t="s">
        <v>256</v>
      </c>
      <c r="F95" s="208" t="s">
        <v>349</v>
      </c>
      <c r="G95" s="195"/>
      <c r="H95" s="195"/>
      <c r="I95" s="198"/>
      <c r="J95" s="209">
        <f>BK95</f>
        <v>0</v>
      </c>
      <c r="K95" s="195"/>
      <c r="L95" s="200"/>
      <c r="M95" s="201"/>
      <c r="N95" s="202"/>
      <c r="O95" s="202"/>
      <c r="P95" s="203">
        <f>P96</f>
        <v>0</v>
      </c>
      <c r="Q95" s="202"/>
      <c r="R95" s="203">
        <f>R96</f>
        <v>0.031273200000000001</v>
      </c>
      <c r="S95" s="202"/>
      <c r="T95" s="204">
        <f>T96</f>
        <v>0</v>
      </c>
      <c r="U95" s="12"/>
      <c r="V95" s="12"/>
      <c r="W95" s="12"/>
      <c r="X95" s="12"/>
      <c r="Y95" s="12"/>
      <c r="Z95" s="12"/>
      <c r="AA95" s="12"/>
      <c r="AB95" s="12"/>
      <c r="AC95" s="12"/>
      <c r="AD95" s="12"/>
      <c r="AE95" s="12"/>
      <c r="AR95" s="205" t="s">
        <v>79</v>
      </c>
      <c r="AT95" s="206" t="s">
        <v>71</v>
      </c>
      <c r="AU95" s="206" t="s">
        <v>79</v>
      </c>
      <c r="AY95" s="205" t="s">
        <v>232</v>
      </c>
      <c r="BK95" s="207">
        <f>BK96</f>
        <v>0</v>
      </c>
    </row>
    <row r="96" s="2" customFormat="1" ht="24.15" customHeight="1">
      <c r="A96" s="36"/>
      <c r="B96" s="37"/>
      <c r="C96" s="210" t="s">
        <v>79</v>
      </c>
      <c r="D96" s="210" t="s">
        <v>234</v>
      </c>
      <c r="E96" s="211" t="s">
        <v>723</v>
      </c>
      <c r="F96" s="212" t="s">
        <v>724</v>
      </c>
      <c r="G96" s="213" t="s">
        <v>237</v>
      </c>
      <c r="H96" s="214">
        <v>7.1399999999999997</v>
      </c>
      <c r="I96" s="215"/>
      <c r="J96" s="216">
        <f>ROUND(I96*H96,2)</f>
        <v>0</v>
      </c>
      <c r="K96" s="212" t="s">
        <v>238</v>
      </c>
      <c r="L96" s="42"/>
      <c r="M96" s="217" t="s">
        <v>19</v>
      </c>
      <c r="N96" s="218" t="s">
        <v>43</v>
      </c>
      <c r="O96" s="82"/>
      <c r="P96" s="219">
        <f>O96*H96</f>
        <v>0</v>
      </c>
      <c r="Q96" s="219">
        <v>0.0043800000000000002</v>
      </c>
      <c r="R96" s="219">
        <f>Q96*H96</f>
        <v>0.031273200000000001</v>
      </c>
      <c r="S96" s="219">
        <v>0</v>
      </c>
      <c r="T96" s="220">
        <f>S96*H96</f>
        <v>0</v>
      </c>
      <c r="U96" s="36"/>
      <c r="V96" s="36"/>
      <c r="W96" s="36"/>
      <c r="X96" s="36"/>
      <c r="Y96" s="36"/>
      <c r="Z96" s="36"/>
      <c r="AA96" s="36"/>
      <c r="AB96" s="36"/>
      <c r="AC96" s="36"/>
      <c r="AD96" s="36"/>
      <c r="AE96" s="36"/>
      <c r="AR96" s="221" t="s">
        <v>239</v>
      </c>
      <c r="AT96" s="221" t="s">
        <v>234</v>
      </c>
      <c r="AU96" s="221" t="s">
        <v>81</v>
      </c>
      <c r="AY96" s="15" t="s">
        <v>232</v>
      </c>
      <c r="BE96" s="222">
        <f>IF(N96="základní",J96,0)</f>
        <v>0</v>
      </c>
      <c r="BF96" s="222">
        <f>IF(N96="snížená",J96,0)</f>
        <v>0</v>
      </c>
      <c r="BG96" s="222">
        <f>IF(N96="zákl. přenesená",J96,0)</f>
        <v>0</v>
      </c>
      <c r="BH96" s="222">
        <f>IF(N96="sníž. přenesená",J96,0)</f>
        <v>0</v>
      </c>
      <c r="BI96" s="222">
        <f>IF(N96="nulová",J96,0)</f>
        <v>0</v>
      </c>
      <c r="BJ96" s="15" t="s">
        <v>79</v>
      </c>
      <c r="BK96" s="222">
        <f>ROUND(I96*H96,2)</f>
        <v>0</v>
      </c>
      <c r="BL96" s="15" t="s">
        <v>239</v>
      </c>
      <c r="BM96" s="221" t="s">
        <v>725</v>
      </c>
    </row>
    <row r="97" s="12" customFormat="1" ht="22.8" customHeight="1">
      <c r="A97" s="12"/>
      <c r="B97" s="194"/>
      <c r="C97" s="195"/>
      <c r="D97" s="196" t="s">
        <v>71</v>
      </c>
      <c r="E97" s="208" t="s">
        <v>726</v>
      </c>
      <c r="F97" s="208" t="s">
        <v>727</v>
      </c>
      <c r="G97" s="195"/>
      <c r="H97" s="195"/>
      <c r="I97" s="198"/>
      <c r="J97" s="209">
        <f>BK97</f>
        <v>0</v>
      </c>
      <c r="K97" s="195"/>
      <c r="L97" s="200"/>
      <c r="M97" s="201"/>
      <c r="N97" s="202"/>
      <c r="O97" s="202"/>
      <c r="P97" s="203">
        <f>SUM(P98:P106)</f>
        <v>0</v>
      </c>
      <c r="Q97" s="202"/>
      <c r="R97" s="203">
        <f>SUM(R98:R106)</f>
        <v>6.0704047015200002</v>
      </c>
      <c r="S97" s="202"/>
      <c r="T97" s="204">
        <f>SUM(T98:T106)</f>
        <v>0</v>
      </c>
      <c r="U97" s="12"/>
      <c r="V97" s="12"/>
      <c r="W97" s="12"/>
      <c r="X97" s="12"/>
      <c r="Y97" s="12"/>
      <c r="Z97" s="12"/>
      <c r="AA97" s="12"/>
      <c r="AB97" s="12"/>
      <c r="AC97" s="12"/>
      <c r="AD97" s="12"/>
      <c r="AE97" s="12"/>
      <c r="AR97" s="205" t="s">
        <v>79</v>
      </c>
      <c r="AT97" s="206" t="s">
        <v>71</v>
      </c>
      <c r="AU97" s="206" t="s">
        <v>79</v>
      </c>
      <c r="AY97" s="205" t="s">
        <v>232</v>
      </c>
      <c r="BK97" s="207">
        <f>SUM(BK98:BK106)</f>
        <v>0</v>
      </c>
    </row>
    <row r="98" s="2" customFormat="1" ht="24.15" customHeight="1">
      <c r="A98" s="36"/>
      <c r="B98" s="37"/>
      <c r="C98" s="210" t="s">
        <v>81</v>
      </c>
      <c r="D98" s="210" t="s">
        <v>234</v>
      </c>
      <c r="E98" s="211" t="s">
        <v>728</v>
      </c>
      <c r="F98" s="212" t="s">
        <v>729</v>
      </c>
      <c r="G98" s="213" t="s">
        <v>237</v>
      </c>
      <c r="H98" s="214">
        <v>180.83099999999999</v>
      </c>
      <c r="I98" s="215"/>
      <c r="J98" s="216">
        <f>ROUND(I98*H98,2)</f>
        <v>0</v>
      </c>
      <c r="K98" s="212" t="s">
        <v>238</v>
      </c>
      <c r="L98" s="42"/>
      <c r="M98" s="217" t="s">
        <v>19</v>
      </c>
      <c r="N98" s="218" t="s">
        <v>43</v>
      </c>
      <c r="O98" s="82"/>
      <c r="P98" s="219">
        <f>O98*H98</f>
        <v>0</v>
      </c>
      <c r="Q98" s="219">
        <v>4.7999999999999996E-07</v>
      </c>
      <c r="R98" s="219">
        <f>Q98*H98</f>
        <v>8.6798879999999985E-05</v>
      </c>
      <c r="S98" s="219">
        <v>0</v>
      </c>
      <c r="T98" s="220">
        <f>S98*H98</f>
        <v>0</v>
      </c>
      <c r="U98" s="36"/>
      <c r="V98" s="36"/>
      <c r="W98" s="36"/>
      <c r="X98" s="36"/>
      <c r="Y98" s="36"/>
      <c r="Z98" s="36"/>
      <c r="AA98" s="36"/>
      <c r="AB98" s="36"/>
      <c r="AC98" s="36"/>
      <c r="AD98" s="36"/>
      <c r="AE98" s="36"/>
      <c r="AR98" s="221" t="s">
        <v>239</v>
      </c>
      <c r="AT98" s="221" t="s">
        <v>234</v>
      </c>
      <c r="AU98" s="221" t="s">
        <v>81</v>
      </c>
      <c r="AY98" s="15" t="s">
        <v>232</v>
      </c>
      <c r="BE98" s="222">
        <f>IF(N98="základní",J98,0)</f>
        <v>0</v>
      </c>
      <c r="BF98" s="222">
        <f>IF(N98="snížená",J98,0)</f>
        <v>0</v>
      </c>
      <c r="BG98" s="222">
        <f>IF(N98="zákl. přenesená",J98,0)</f>
        <v>0</v>
      </c>
      <c r="BH98" s="222">
        <f>IF(N98="sníž. přenesená",J98,0)</f>
        <v>0</v>
      </c>
      <c r="BI98" s="222">
        <f>IF(N98="nulová",J98,0)</f>
        <v>0</v>
      </c>
      <c r="BJ98" s="15" t="s">
        <v>79</v>
      </c>
      <c r="BK98" s="222">
        <f>ROUND(I98*H98,2)</f>
        <v>0</v>
      </c>
      <c r="BL98" s="15" t="s">
        <v>239</v>
      </c>
      <c r="BM98" s="221" t="s">
        <v>730</v>
      </c>
    </row>
    <row r="99" s="2" customFormat="1" ht="14.4" customHeight="1">
      <c r="A99" s="36"/>
      <c r="B99" s="37"/>
      <c r="C99" s="210" t="s">
        <v>245</v>
      </c>
      <c r="D99" s="210" t="s">
        <v>234</v>
      </c>
      <c r="E99" s="211" t="s">
        <v>731</v>
      </c>
      <c r="F99" s="212" t="s">
        <v>732</v>
      </c>
      <c r="G99" s="213" t="s">
        <v>237</v>
      </c>
      <c r="H99" s="214">
        <v>180.83099999999999</v>
      </c>
      <c r="I99" s="215"/>
      <c r="J99" s="216">
        <f>ROUND(I99*H99,2)</f>
        <v>0</v>
      </c>
      <c r="K99" s="212" t="s">
        <v>238</v>
      </c>
      <c r="L99" s="42"/>
      <c r="M99" s="217" t="s">
        <v>19</v>
      </c>
      <c r="N99" s="218" t="s">
        <v>43</v>
      </c>
      <c r="O99" s="82"/>
      <c r="P99" s="219">
        <f>O99*H99</f>
        <v>0</v>
      </c>
      <c r="Q99" s="219">
        <v>0.0073499999999999998</v>
      </c>
      <c r="R99" s="219">
        <f>Q99*H99</f>
        <v>1.32910785</v>
      </c>
      <c r="S99" s="219">
        <v>0</v>
      </c>
      <c r="T99" s="220">
        <f>S99*H99</f>
        <v>0</v>
      </c>
      <c r="U99" s="36"/>
      <c r="V99" s="36"/>
      <c r="W99" s="36"/>
      <c r="X99" s="36"/>
      <c r="Y99" s="36"/>
      <c r="Z99" s="36"/>
      <c r="AA99" s="36"/>
      <c r="AB99" s="36"/>
      <c r="AC99" s="36"/>
      <c r="AD99" s="36"/>
      <c r="AE99" s="36"/>
      <c r="AR99" s="221" t="s">
        <v>239</v>
      </c>
      <c r="AT99" s="221" t="s">
        <v>234</v>
      </c>
      <c r="AU99" s="221" t="s">
        <v>81</v>
      </c>
      <c r="AY99" s="15" t="s">
        <v>232</v>
      </c>
      <c r="BE99" s="222">
        <f>IF(N99="základní",J99,0)</f>
        <v>0</v>
      </c>
      <c r="BF99" s="222">
        <f>IF(N99="snížená",J99,0)</f>
        <v>0</v>
      </c>
      <c r="BG99" s="222">
        <f>IF(N99="zákl. přenesená",J99,0)</f>
        <v>0</v>
      </c>
      <c r="BH99" s="222">
        <f>IF(N99="sníž. přenesená",J99,0)</f>
        <v>0</v>
      </c>
      <c r="BI99" s="222">
        <f>IF(N99="nulová",J99,0)</f>
        <v>0</v>
      </c>
      <c r="BJ99" s="15" t="s">
        <v>79</v>
      </c>
      <c r="BK99" s="222">
        <f>ROUND(I99*H99,2)</f>
        <v>0</v>
      </c>
      <c r="BL99" s="15" t="s">
        <v>239</v>
      </c>
      <c r="BM99" s="221" t="s">
        <v>733</v>
      </c>
    </row>
    <row r="100" s="2" customFormat="1" ht="24.15" customHeight="1">
      <c r="A100" s="36"/>
      <c r="B100" s="37"/>
      <c r="C100" s="210" t="s">
        <v>239</v>
      </c>
      <c r="D100" s="210" t="s">
        <v>234</v>
      </c>
      <c r="E100" s="211" t="s">
        <v>734</v>
      </c>
      <c r="F100" s="212" t="s">
        <v>735</v>
      </c>
      <c r="G100" s="213" t="s">
        <v>237</v>
      </c>
      <c r="H100" s="214">
        <v>180.83099999999999</v>
      </c>
      <c r="I100" s="215"/>
      <c r="J100" s="216">
        <f>ROUND(I100*H100,2)</f>
        <v>0</v>
      </c>
      <c r="K100" s="212" t="s">
        <v>238</v>
      </c>
      <c r="L100" s="42"/>
      <c r="M100" s="217" t="s">
        <v>19</v>
      </c>
      <c r="N100" s="218" t="s">
        <v>43</v>
      </c>
      <c r="O100" s="82"/>
      <c r="P100" s="219">
        <f>O100*H100</f>
        <v>0</v>
      </c>
      <c r="Q100" s="219">
        <v>0.0043839999999999999</v>
      </c>
      <c r="R100" s="219">
        <f>Q100*H100</f>
        <v>0.79276310399999994</v>
      </c>
      <c r="S100" s="219">
        <v>0</v>
      </c>
      <c r="T100" s="220">
        <f>S100*H100</f>
        <v>0</v>
      </c>
      <c r="U100" s="36"/>
      <c r="V100" s="36"/>
      <c r="W100" s="36"/>
      <c r="X100" s="36"/>
      <c r="Y100" s="36"/>
      <c r="Z100" s="36"/>
      <c r="AA100" s="36"/>
      <c r="AB100" s="36"/>
      <c r="AC100" s="36"/>
      <c r="AD100" s="36"/>
      <c r="AE100" s="36"/>
      <c r="AR100" s="221" t="s">
        <v>239</v>
      </c>
      <c r="AT100" s="221" t="s">
        <v>234</v>
      </c>
      <c r="AU100" s="221" t="s">
        <v>81</v>
      </c>
      <c r="AY100" s="15" t="s">
        <v>232</v>
      </c>
      <c r="BE100" s="222">
        <f>IF(N100="základní",J100,0)</f>
        <v>0</v>
      </c>
      <c r="BF100" s="222">
        <f>IF(N100="snížená",J100,0)</f>
        <v>0</v>
      </c>
      <c r="BG100" s="222">
        <f>IF(N100="zákl. přenesená",J100,0)</f>
        <v>0</v>
      </c>
      <c r="BH100" s="222">
        <f>IF(N100="sníž. přenesená",J100,0)</f>
        <v>0</v>
      </c>
      <c r="BI100" s="222">
        <f>IF(N100="nulová",J100,0)</f>
        <v>0</v>
      </c>
      <c r="BJ100" s="15" t="s">
        <v>79</v>
      </c>
      <c r="BK100" s="222">
        <f>ROUND(I100*H100,2)</f>
        <v>0</v>
      </c>
      <c r="BL100" s="15" t="s">
        <v>239</v>
      </c>
      <c r="BM100" s="221" t="s">
        <v>736</v>
      </c>
    </row>
    <row r="101" s="2" customFormat="1" ht="14.4" customHeight="1">
      <c r="A101" s="36"/>
      <c r="B101" s="37"/>
      <c r="C101" s="210" t="s">
        <v>252</v>
      </c>
      <c r="D101" s="210" t="s">
        <v>234</v>
      </c>
      <c r="E101" s="211" t="s">
        <v>737</v>
      </c>
      <c r="F101" s="212" t="s">
        <v>738</v>
      </c>
      <c r="G101" s="213" t="s">
        <v>237</v>
      </c>
      <c r="H101" s="214">
        <v>180.83099999999999</v>
      </c>
      <c r="I101" s="215"/>
      <c r="J101" s="216">
        <f>ROUND(I101*H101,2)</f>
        <v>0</v>
      </c>
      <c r="K101" s="212" t="s">
        <v>238</v>
      </c>
      <c r="L101" s="42"/>
      <c r="M101" s="217" t="s">
        <v>19</v>
      </c>
      <c r="N101" s="218" t="s">
        <v>43</v>
      </c>
      <c r="O101" s="82"/>
      <c r="P101" s="219">
        <f>O101*H101</f>
        <v>0</v>
      </c>
      <c r="Q101" s="219">
        <v>0.0030000000000000001</v>
      </c>
      <c r="R101" s="219">
        <f>Q101*H101</f>
        <v>0.542493</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739</v>
      </c>
    </row>
    <row r="102" s="2" customFormat="1" ht="24.15" customHeight="1">
      <c r="A102" s="36"/>
      <c r="B102" s="37"/>
      <c r="C102" s="210" t="s">
        <v>256</v>
      </c>
      <c r="D102" s="210" t="s">
        <v>234</v>
      </c>
      <c r="E102" s="211" t="s">
        <v>740</v>
      </c>
      <c r="F102" s="212" t="s">
        <v>741</v>
      </c>
      <c r="G102" s="213" t="s">
        <v>237</v>
      </c>
      <c r="H102" s="214">
        <v>224.118</v>
      </c>
      <c r="I102" s="215"/>
      <c r="J102" s="216">
        <f>ROUND(I102*H102,2)</f>
        <v>0</v>
      </c>
      <c r="K102" s="212" t="s">
        <v>238</v>
      </c>
      <c r="L102" s="42"/>
      <c r="M102" s="217" t="s">
        <v>19</v>
      </c>
      <c r="N102" s="218" t="s">
        <v>43</v>
      </c>
      <c r="O102" s="82"/>
      <c r="P102" s="219">
        <f>O102*H102</f>
        <v>0</v>
      </c>
      <c r="Q102" s="219">
        <v>4.7999999999999996E-07</v>
      </c>
      <c r="R102" s="219">
        <f>Q102*H102</f>
        <v>0.00010757663999999999</v>
      </c>
      <c r="S102" s="219">
        <v>0</v>
      </c>
      <c r="T102" s="220">
        <f>S102*H102</f>
        <v>0</v>
      </c>
      <c r="U102" s="36"/>
      <c r="V102" s="36"/>
      <c r="W102" s="36"/>
      <c r="X102" s="36"/>
      <c r="Y102" s="36"/>
      <c r="Z102" s="36"/>
      <c r="AA102" s="36"/>
      <c r="AB102" s="36"/>
      <c r="AC102" s="36"/>
      <c r="AD102" s="36"/>
      <c r="AE102" s="36"/>
      <c r="AR102" s="221" t="s">
        <v>239</v>
      </c>
      <c r="AT102" s="221" t="s">
        <v>234</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742</v>
      </c>
    </row>
    <row r="103" s="2" customFormat="1" ht="14.4" customHeight="1">
      <c r="A103" s="36"/>
      <c r="B103" s="37"/>
      <c r="C103" s="210" t="s">
        <v>260</v>
      </c>
      <c r="D103" s="210" t="s">
        <v>234</v>
      </c>
      <c r="E103" s="211" t="s">
        <v>743</v>
      </c>
      <c r="F103" s="212" t="s">
        <v>744</v>
      </c>
      <c r="G103" s="213" t="s">
        <v>237</v>
      </c>
      <c r="H103" s="214">
        <v>224.118</v>
      </c>
      <c r="I103" s="215"/>
      <c r="J103" s="216">
        <f>ROUND(I103*H103,2)</f>
        <v>0</v>
      </c>
      <c r="K103" s="212" t="s">
        <v>238</v>
      </c>
      <c r="L103" s="42"/>
      <c r="M103" s="217" t="s">
        <v>19</v>
      </c>
      <c r="N103" s="218" t="s">
        <v>43</v>
      </c>
      <c r="O103" s="82"/>
      <c r="P103" s="219">
        <f>O103*H103</f>
        <v>0</v>
      </c>
      <c r="Q103" s="219">
        <v>0.0073499999999999998</v>
      </c>
      <c r="R103" s="219">
        <f>Q103*H103</f>
        <v>1.6472673</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745</v>
      </c>
    </row>
    <row r="104" s="2" customFormat="1" ht="24.15" customHeight="1">
      <c r="A104" s="36"/>
      <c r="B104" s="37"/>
      <c r="C104" s="210" t="s">
        <v>264</v>
      </c>
      <c r="D104" s="210" t="s">
        <v>234</v>
      </c>
      <c r="E104" s="211" t="s">
        <v>723</v>
      </c>
      <c r="F104" s="212" t="s">
        <v>724</v>
      </c>
      <c r="G104" s="213" t="s">
        <v>237</v>
      </c>
      <c r="H104" s="214">
        <v>231.25800000000001</v>
      </c>
      <c r="I104" s="215"/>
      <c r="J104" s="216">
        <f>ROUND(I104*H104,2)</f>
        <v>0</v>
      </c>
      <c r="K104" s="212" t="s">
        <v>238</v>
      </c>
      <c r="L104" s="42"/>
      <c r="M104" s="217" t="s">
        <v>19</v>
      </c>
      <c r="N104" s="218" t="s">
        <v>43</v>
      </c>
      <c r="O104" s="82"/>
      <c r="P104" s="219">
        <f>O104*H104</f>
        <v>0</v>
      </c>
      <c r="Q104" s="219">
        <v>0.0043839999999999999</v>
      </c>
      <c r="R104" s="219">
        <f>Q104*H104</f>
        <v>1.013835072</v>
      </c>
      <c r="S104" s="219">
        <v>0</v>
      </c>
      <c r="T104" s="220">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746</v>
      </c>
    </row>
    <row r="105" s="2" customFormat="1" ht="14.4" customHeight="1">
      <c r="A105" s="36"/>
      <c r="B105" s="37"/>
      <c r="C105" s="210" t="s">
        <v>268</v>
      </c>
      <c r="D105" s="210" t="s">
        <v>234</v>
      </c>
      <c r="E105" s="211" t="s">
        <v>747</v>
      </c>
      <c r="F105" s="212" t="s">
        <v>748</v>
      </c>
      <c r="G105" s="213" t="s">
        <v>237</v>
      </c>
      <c r="H105" s="214">
        <v>231.25800000000001</v>
      </c>
      <c r="I105" s="215"/>
      <c r="J105" s="216">
        <f>ROUND(I105*H105,2)</f>
        <v>0</v>
      </c>
      <c r="K105" s="212" t="s">
        <v>238</v>
      </c>
      <c r="L105" s="42"/>
      <c r="M105" s="217" t="s">
        <v>19</v>
      </c>
      <c r="N105" s="218" t="s">
        <v>43</v>
      </c>
      <c r="O105" s="82"/>
      <c r="P105" s="219">
        <f>O105*H105</f>
        <v>0</v>
      </c>
      <c r="Q105" s="219">
        <v>0.0030000000000000001</v>
      </c>
      <c r="R105" s="219">
        <f>Q105*H105</f>
        <v>0.693774</v>
      </c>
      <c r="S105" s="219">
        <v>0</v>
      </c>
      <c r="T105" s="220">
        <f>S105*H105</f>
        <v>0</v>
      </c>
      <c r="U105" s="36"/>
      <c r="V105" s="36"/>
      <c r="W105" s="36"/>
      <c r="X105" s="36"/>
      <c r="Y105" s="36"/>
      <c r="Z105" s="36"/>
      <c r="AA105" s="36"/>
      <c r="AB105" s="36"/>
      <c r="AC105" s="36"/>
      <c r="AD105" s="36"/>
      <c r="AE105" s="36"/>
      <c r="AR105" s="221" t="s">
        <v>239</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239</v>
      </c>
      <c r="BM105" s="221" t="s">
        <v>749</v>
      </c>
    </row>
    <row r="106" s="2" customFormat="1" ht="14.4" customHeight="1">
      <c r="A106" s="36"/>
      <c r="B106" s="37"/>
      <c r="C106" s="210" t="s">
        <v>272</v>
      </c>
      <c r="D106" s="210" t="s">
        <v>234</v>
      </c>
      <c r="E106" s="211" t="s">
        <v>750</v>
      </c>
      <c r="F106" s="212" t="s">
        <v>751</v>
      </c>
      <c r="G106" s="213" t="s">
        <v>542</v>
      </c>
      <c r="H106" s="214">
        <v>33.979999999999997</v>
      </c>
      <c r="I106" s="215"/>
      <c r="J106" s="216">
        <f>ROUND(I106*H106,2)</f>
        <v>0</v>
      </c>
      <c r="K106" s="212" t="s">
        <v>238</v>
      </c>
      <c r="L106" s="42"/>
      <c r="M106" s="217" t="s">
        <v>19</v>
      </c>
      <c r="N106" s="218" t="s">
        <v>43</v>
      </c>
      <c r="O106" s="82"/>
      <c r="P106" s="219">
        <f>O106*H106</f>
        <v>0</v>
      </c>
      <c r="Q106" s="219">
        <v>0.0015</v>
      </c>
      <c r="R106" s="219">
        <f>Q106*H106</f>
        <v>0.050969999999999994</v>
      </c>
      <c r="S106" s="219">
        <v>0</v>
      </c>
      <c r="T106" s="220">
        <f>S106*H106</f>
        <v>0</v>
      </c>
      <c r="U106" s="36"/>
      <c r="V106" s="36"/>
      <c r="W106" s="36"/>
      <c r="X106" s="36"/>
      <c r="Y106" s="36"/>
      <c r="Z106" s="36"/>
      <c r="AA106" s="36"/>
      <c r="AB106" s="36"/>
      <c r="AC106" s="36"/>
      <c r="AD106" s="36"/>
      <c r="AE106" s="36"/>
      <c r="AR106" s="221" t="s">
        <v>239</v>
      </c>
      <c r="AT106" s="221" t="s">
        <v>234</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752</v>
      </c>
    </row>
    <row r="107" s="12" customFormat="1" ht="22.8" customHeight="1">
      <c r="A107" s="12"/>
      <c r="B107" s="194"/>
      <c r="C107" s="195"/>
      <c r="D107" s="196" t="s">
        <v>71</v>
      </c>
      <c r="E107" s="208" t="s">
        <v>753</v>
      </c>
      <c r="F107" s="208" t="s">
        <v>754</v>
      </c>
      <c r="G107" s="195"/>
      <c r="H107" s="195"/>
      <c r="I107" s="198"/>
      <c r="J107" s="209">
        <f>BK107</f>
        <v>0</v>
      </c>
      <c r="K107" s="195"/>
      <c r="L107" s="200"/>
      <c r="M107" s="201"/>
      <c r="N107" s="202"/>
      <c r="O107" s="202"/>
      <c r="P107" s="203">
        <f>P108</f>
        <v>0</v>
      </c>
      <c r="Q107" s="202"/>
      <c r="R107" s="203">
        <f>R108</f>
        <v>0.023508029999999996</v>
      </c>
      <c r="S107" s="202"/>
      <c r="T107" s="204">
        <f>T108</f>
        <v>0</v>
      </c>
      <c r="U107" s="12"/>
      <c r="V107" s="12"/>
      <c r="W107" s="12"/>
      <c r="X107" s="12"/>
      <c r="Y107" s="12"/>
      <c r="Z107" s="12"/>
      <c r="AA107" s="12"/>
      <c r="AB107" s="12"/>
      <c r="AC107" s="12"/>
      <c r="AD107" s="12"/>
      <c r="AE107" s="12"/>
      <c r="AR107" s="205" t="s">
        <v>79</v>
      </c>
      <c r="AT107" s="206" t="s">
        <v>71</v>
      </c>
      <c r="AU107" s="206" t="s">
        <v>79</v>
      </c>
      <c r="AY107" s="205" t="s">
        <v>232</v>
      </c>
      <c r="BK107" s="207">
        <f>BK108</f>
        <v>0</v>
      </c>
    </row>
    <row r="108" s="2" customFormat="1" ht="24.15" customHeight="1">
      <c r="A108" s="36"/>
      <c r="B108" s="37"/>
      <c r="C108" s="210" t="s">
        <v>276</v>
      </c>
      <c r="D108" s="210" t="s">
        <v>234</v>
      </c>
      <c r="E108" s="211" t="s">
        <v>755</v>
      </c>
      <c r="F108" s="212" t="s">
        <v>756</v>
      </c>
      <c r="G108" s="213" t="s">
        <v>237</v>
      </c>
      <c r="H108" s="214">
        <v>180.83099999999999</v>
      </c>
      <c r="I108" s="215"/>
      <c r="J108" s="216">
        <f>ROUND(I108*H108,2)</f>
        <v>0</v>
      </c>
      <c r="K108" s="212" t="s">
        <v>238</v>
      </c>
      <c r="L108" s="42"/>
      <c r="M108" s="217" t="s">
        <v>19</v>
      </c>
      <c r="N108" s="218" t="s">
        <v>43</v>
      </c>
      <c r="O108" s="82"/>
      <c r="P108" s="219">
        <f>O108*H108</f>
        <v>0</v>
      </c>
      <c r="Q108" s="219">
        <v>0.00012999999999999999</v>
      </c>
      <c r="R108" s="219">
        <f>Q108*H108</f>
        <v>0.023508029999999996</v>
      </c>
      <c r="S108" s="219">
        <v>0</v>
      </c>
      <c r="T108" s="220">
        <f>S108*H108</f>
        <v>0</v>
      </c>
      <c r="U108" s="36"/>
      <c r="V108" s="36"/>
      <c r="W108" s="36"/>
      <c r="X108" s="36"/>
      <c r="Y108" s="36"/>
      <c r="Z108" s="36"/>
      <c r="AA108" s="36"/>
      <c r="AB108" s="36"/>
      <c r="AC108" s="36"/>
      <c r="AD108" s="36"/>
      <c r="AE108" s="36"/>
      <c r="AR108" s="221" t="s">
        <v>239</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239</v>
      </c>
      <c r="BM108" s="221" t="s">
        <v>757</v>
      </c>
    </row>
    <row r="109" s="12" customFormat="1" ht="22.8" customHeight="1">
      <c r="A109" s="12"/>
      <c r="B109" s="194"/>
      <c r="C109" s="195"/>
      <c r="D109" s="196" t="s">
        <v>71</v>
      </c>
      <c r="E109" s="208" t="s">
        <v>758</v>
      </c>
      <c r="F109" s="208" t="s">
        <v>759</v>
      </c>
      <c r="G109" s="195"/>
      <c r="H109" s="195"/>
      <c r="I109" s="198"/>
      <c r="J109" s="209">
        <f>BK109</f>
        <v>0</v>
      </c>
      <c r="K109" s="195"/>
      <c r="L109" s="200"/>
      <c r="M109" s="201"/>
      <c r="N109" s="202"/>
      <c r="O109" s="202"/>
      <c r="P109" s="203">
        <f>P110</f>
        <v>0</v>
      </c>
      <c r="Q109" s="202"/>
      <c r="R109" s="203">
        <f>R110</f>
        <v>0.0071428244999999996</v>
      </c>
      <c r="S109" s="202"/>
      <c r="T109" s="204">
        <f>T110</f>
        <v>0</v>
      </c>
      <c r="U109" s="12"/>
      <c r="V109" s="12"/>
      <c r="W109" s="12"/>
      <c r="X109" s="12"/>
      <c r="Y109" s="12"/>
      <c r="Z109" s="12"/>
      <c r="AA109" s="12"/>
      <c r="AB109" s="12"/>
      <c r="AC109" s="12"/>
      <c r="AD109" s="12"/>
      <c r="AE109" s="12"/>
      <c r="AR109" s="205" t="s">
        <v>79</v>
      </c>
      <c r="AT109" s="206" t="s">
        <v>71</v>
      </c>
      <c r="AU109" s="206" t="s">
        <v>79</v>
      </c>
      <c r="AY109" s="205" t="s">
        <v>232</v>
      </c>
      <c r="BK109" s="207">
        <f>BK110</f>
        <v>0</v>
      </c>
    </row>
    <row r="110" s="2" customFormat="1" ht="24.15" customHeight="1">
      <c r="A110" s="36"/>
      <c r="B110" s="37"/>
      <c r="C110" s="210" t="s">
        <v>280</v>
      </c>
      <c r="D110" s="210" t="s">
        <v>234</v>
      </c>
      <c r="E110" s="211" t="s">
        <v>760</v>
      </c>
      <c r="F110" s="212" t="s">
        <v>761</v>
      </c>
      <c r="G110" s="213" t="s">
        <v>237</v>
      </c>
      <c r="H110" s="214">
        <v>180.83099999999999</v>
      </c>
      <c r="I110" s="215"/>
      <c r="J110" s="216">
        <f>ROUND(I110*H110,2)</f>
        <v>0</v>
      </c>
      <c r="K110" s="212" t="s">
        <v>238</v>
      </c>
      <c r="L110" s="42"/>
      <c r="M110" s="217" t="s">
        <v>19</v>
      </c>
      <c r="N110" s="218" t="s">
        <v>43</v>
      </c>
      <c r="O110" s="82"/>
      <c r="P110" s="219">
        <f>O110*H110</f>
        <v>0</v>
      </c>
      <c r="Q110" s="219">
        <v>3.9499999999999998E-05</v>
      </c>
      <c r="R110" s="219">
        <f>Q110*H110</f>
        <v>0.0071428244999999996</v>
      </c>
      <c r="S110" s="219">
        <v>0</v>
      </c>
      <c r="T110" s="220">
        <f>S110*H110</f>
        <v>0</v>
      </c>
      <c r="U110" s="36"/>
      <c r="V110" s="36"/>
      <c r="W110" s="36"/>
      <c r="X110" s="36"/>
      <c r="Y110" s="36"/>
      <c r="Z110" s="36"/>
      <c r="AA110" s="36"/>
      <c r="AB110" s="36"/>
      <c r="AC110" s="36"/>
      <c r="AD110" s="36"/>
      <c r="AE110" s="36"/>
      <c r="AR110" s="221" t="s">
        <v>239</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239</v>
      </c>
      <c r="BM110" s="221" t="s">
        <v>762</v>
      </c>
    </row>
    <row r="111" s="12" customFormat="1" ht="22.8" customHeight="1">
      <c r="A111" s="12"/>
      <c r="B111" s="194"/>
      <c r="C111" s="195"/>
      <c r="D111" s="196" t="s">
        <v>71</v>
      </c>
      <c r="E111" s="208" t="s">
        <v>362</v>
      </c>
      <c r="F111" s="208" t="s">
        <v>363</v>
      </c>
      <c r="G111" s="195"/>
      <c r="H111" s="195"/>
      <c r="I111" s="198"/>
      <c r="J111" s="209">
        <f>BK111</f>
        <v>0</v>
      </c>
      <c r="K111" s="195"/>
      <c r="L111" s="200"/>
      <c r="M111" s="201"/>
      <c r="N111" s="202"/>
      <c r="O111" s="202"/>
      <c r="P111" s="203">
        <f>P112</f>
        <v>0</v>
      </c>
      <c r="Q111" s="202"/>
      <c r="R111" s="203">
        <f>R112</f>
        <v>0</v>
      </c>
      <c r="S111" s="202"/>
      <c r="T111" s="204">
        <f>T112</f>
        <v>0</v>
      </c>
      <c r="U111" s="12"/>
      <c r="V111" s="12"/>
      <c r="W111" s="12"/>
      <c r="X111" s="12"/>
      <c r="Y111" s="12"/>
      <c r="Z111" s="12"/>
      <c r="AA111" s="12"/>
      <c r="AB111" s="12"/>
      <c r="AC111" s="12"/>
      <c r="AD111" s="12"/>
      <c r="AE111" s="12"/>
      <c r="AR111" s="205" t="s">
        <v>79</v>
      </c>
      <c r="AT111" s="206" t="s">
        <v>71</v>
      </c>
      <c r="AU111" s="206" t="s">
        <v>79</v>
      </c>
      <c r="AY111" s="205" t="s">
        <v>232</v>
      </c>
      <c r="BK111" s="207">
        <f>BK112</f>
        <v>0</v>
      </c>
    </row>
    <row r="112" s="2" customFormat="1" ht="24.15" customHeight="1">
      <c r="A112" s="36"/>
      <c r="B112" s="37"/>
      <c r="C112" s="210" t="s">
        <v>284</v>
      </c>
      <c r="D112" s="210" t="s">
        <v>234</v>
      </c>
      <c r="E112" s="211" t="s">
        <v>590</v>
      </c>
      <c r="F112" s="212" t="s">
        <v>591</v>
      </c>
      <c r="G112" s="213" t="s">
        <v>287</v>
      </c>
      <c r="H112" s="214">
        <v>6.1319999999999997</v>
      </c>
      <c r="I112" s="215"/>
      <c r="J112" s="216">
        <f>ROUND(I112*H112,2)</f>
        <v>0</v>
      </c>
      <c r="K112" s="212" t="s">
        <v>238</v>
      </c>
      <c r="L112" s="42"/>
      <c r="M112" s="217" t="s">
        <v>19</v>
      </c>
      <c r="N112" s="218" t="s">
        <v>43</v>
      </c>
      <c r="O112" s="82"/>
      <c r="P112" s="219">
        <f>O112*H112</f>
        <v>0</v>
      </c>
      <c r="Q112" s="219">
        <v>0</v>
      </c>
      <c r="R112" s="219">
        <f>Q112*H112</f>
        <v>0</v>
      </c>
      <c r="S112" s="219">
        <v>0</v>
      </c>
      <c r="T112" s="220">
        <f>S112*H112</f>
        <v>0</v>
      </c>
      <c r="U112" s="36"/>
      <c r="V112" s="36"/>
      <c r="W112" s="36"/>
      <c r="X112" s="36"/>
      <c r="Y112" s="36"/>
      <c r="Z112" s="36"/>
      <c r="AA112" s="36"/>
      <c r="AB112" s="36"/>
      <c r="AC112" s="36"/>
      <c r="AD112" s="36"/>
      <c r="AE112" s="36"/>
      <c r="AR112" s="221" t="s">
        <v>239</v>
      </c>
      <c r="AT112" s="221" t="s">
        <v>234</v>
      </c>
      <c r="AU112" s="221" t="s">
        <v>81</v>
      </c>
      <c r="AY112" s="15" t="s">
        <v>232</v>
      </c>
      <c r="BE112" s="222">
        <f>IF(N112="základní",J112,0)</f>
        <v>0</v>
      </c>
      <c r="BF112" s="222">
        <f>IF(N112="snížená",J112,0)</f>
        <v>0</v>
      </c>
      <c r="BG112" s="222">
        <f>IF(N112="zákl. přenesená",J112,0)</f>
        <v>0</v>
      </c>
      <c r="BH112" s="222">
        <f>IF(N112="sníž. přenesená",J112,0)</f>
        <v>0</v>
      </c>
      <c r="BI112" s="222">
        <f>IF(N112="nulová",J112,0)</f>
        <v>0</v>
      </c>
      <c r="BJ112" s="15" t="s">
        <v>79</v>
      </c>
      <c r="BK112" s="222">
        <f>ROUND(I112*H112,2)</f>
        <v>0</v>
      </c>
      <c r="BL112" s="15" t="s">
        <v>239</v>
      </c>
      <c r="BM112" s="221" t="s">
        <v>763</v>
      </c>
    </row>
    <row r="113" s="12" customFormat="1" ht="25.92" customHeight="1">
      <c r="A113" s="12"/>
      <c r="B113" s="194"/>
      <c r="C113" s="195"/>
      <c r="D113" s="196" t="s">
        <v>71</v>
      </c>
      <c r="E113" s="197" t="s">
        <v>368</v>
      </c>
      <c r="F113" s="197" t="s">
        <v>369</v>
      </c>
      <c r="G113" s="195"/>
      <c r="H113" s="195"/>
      <c r="I113" s="198"/>
      <c r="J113" s="199">
        <f>BK113</f>
        <v>0</v>
      </c>
      <c r="K113" s="195"/>
      <c r="L113" s="200"/>
      <c r="M113" s="201"/>
      <c r="N113" s="202"/>
      <c r="O113" s="202"/>
      <c r="P113" s="203">
        <f>P114</f>
        <v>0</v>
      </c>
      <c r="Q113" s="202"/>
      <c r="R113" s="203">
        <f>R114</f>
        <v>0.1917943198</v>
      </c>
      <c r="S113" s="202"/>
      <c r="T113" s="204">
        <f>T114</f>
        <v>0</v>
      </c>
      <c r="U113" s="12"/>
      <c r="V113" s="12"/>
      <c r="W113" s="12"/>
      <c r="X113" s="12"/>
      <c r="Y113" s="12"/>
      <c r="Z113" s="12"/>
      <c r="AA113" s="12"/>
      <c r="AB113" s="12"/>
      <c r="AC113" s="12"/>
      <c r="AD113" s="12"/>
      <c r="AE113" s="12"/>
      <c r="AR113" s="205" t="s">
        <v>81</v>
      </c>
      <c r="AT113" s="206" t="s">
        <v>71</v>
      </c>
      <c r="AU113" s="206" t="s">
        <v>72</v>
      </c>
      <c r="AY113" s="205" t="s">
        <v>232</v>
      </c>
      <c r="BK113" s="207">
        <f>BK114</f>
        <v>0</v>
      </c>
    </row>
    <row r="114" s="12" customFormat="1" ht="22.8" customHeight="1">
      <c r="A114" s="12"/>
      <c r="B114" s="194"/>
      <c r="C114" s="195"/>
      <c r="D114" s="196" t="s">
        <v>71</v>
      </c>
      <c r="E114" s="208" t="s">
        <v>764</v>
      </c>
      <c r="F114" s="208" t="s">
        <v>765</v>
      </c>
      <c r="G114" s="195"/>
      <c r="H114" s="195"/>
      <c r="I114" s="198"/>
      <c r="J114" s="209">
        <f>BK114</f>
        <v>0</v>
      </c>
      <c r="K114" s="195"/>
      <c r="L114" s="200"/>
      <c r="M114" s="201"/>
      <c r="N114" s="202"/>
      <c r="O114" s="202"/>
      <c r="P114" s="203">
        <f>SUM(P115:P123)</f>
        <v>0</v>
      </c>
      <c r="Q114" s="202"/>
      <c r="R114" s="203">
        <f>SUM(R115:R123)</f>
        <v>0.1917943198</v>
      </c>
      <c r="S114" s="202"/>
      <c r="T114" s="204">
        <f>SUM(T115:T123)</f>
        <v>0</v>
      </c>
      <c r="U114" s="12"/>
      <c r="V114" s="12"/>
      <c r="W114" s="12"/>
      <c r="X114" s="12"/>
      <c r="Y114" s="12"/>
      <c r="Z114" s="12"/>
      <c r="AA114" s="12"/>
      <c r="AB114" s="12"/>
      <c r="AC114" s="12"/>
      <c r="AD114" s="12"/>
      <c r="AE114" s="12"/>
      <c r="AR114" s="205" t="s">
        <v>81</v>
      </c>
      <c r="AT114" s="206" t="s">
        <v>71</v>
      </c>
      <c r="AU114" s="206" t="s">
        <v>79</v>
      </c>
      <c r="AY114" s="205" t="s">
        <v>232</v>
      </c>
      <c r="BK114" s="207">
        <f>SUM(BK115:BK123)</f>
        <v>0</v>
      </c>
    </row>
    <row r="115" s="2" customFormat="1" ht="14.4" customHeight="1">
      <c r="A115" s="36"/>
      <c r="B115" s="37"/>
      <c r="C115" s="210" t="s">
        <v>289</v>
      </c>
      <c r="D115" s="210" t="s">
        <v>234</v>
      </c>
      <c r="E115" s="211" t="s">
        <v>766</v>
      </c>
      <c r="F115" s="212" t="s">
        <v>767</v>
      </c>
      <c r="G115" s="213" t="s">
        <v>237</v>
      </c>
      <c r="H115" s="214">
        <v>180.83099999999999</v>
      </c>
      <c r="I115" s="215"/>
      <c r="J115" s="216">
        <f>ROUND(I115*H115,2)</f>
        <v>0</v>
      </c>
      <c r="K115" s="212" t="s">
        <v>238</v>
      </c>
      <c r="L115" s="42"/>
      <c r="M115" s="217" t="s">
        <v>19</v>
      </c>
      <c r="N115" s="218" t="s">
        <v>43</v>
      </c>
      <c r="O115" s="82"/>
      <c r="P115" s="219">
        <f>O115*H115</f>
        <v>0</v>
      </c>
      <c r="Q115" s="219">
        <v>0</v>
      </c>
      <c r="R115" s="219">
        <f>Q115*H115</f>
        <v>0</v>
      </c>
      <c r="S115" s="219">
        <v>0</v>
      </c>
      <c r="T115" s="220">
        <f>S115*H115</f>
        <v>0</v>
      </c>
      <c r="U115" s="36"/>
      <c r="V115" s="36"/>
      <c r="W115" s="36"/>
      <c r="X115" s="36"/>
      <c r="Y115" s="36"/>
      <c r="Z115" s="36"/>
      <c r="AA115" s="36"/>
      <c r="AB115" s="36"/>
      <c r="AC115" s="36"/>
      <c r="AD115" s="36"/>
      <c r="AE115" s="36"/>
      <c r="AR115" s="221" t="s">
        <v>297</v>
      </c>
      <c r="AT115" s="221" t="s">
        <v>234</v>
      </c>
      <c r="AU115" s="221" t="s">
        <v>81</v>
      </c>
      <c r="AY115" s="15" t="s">
        <v>232</v>
      </c>
      <c r="BE115" s="222">
        <f>IF(N115="základní",J115,0)</f>
        <v>0</v>
      </c>
      <c r="BF115" s="222">
        <f>IF(N115="snížená",J115,0)</f>
        <v>0</v>
      </c>
      <c r="BG115" s="222">
        <f>IF(N115="zákl. přenesená",J115,0)</f>
        <v>0</v>
      </c>
      <c r="BH115" s="222">
        <f>IF(N115="sníž. přenesená",J115,0)</f>
        <v>0</v>
      </c>
      <c r="BI115" s="222">
        <f>IF(N115="nulová",J115,0)</f>
        <v>0</v>
      </c>
      <c r="BJ115" s="15" t="s">
        <v>79</v>
      </c>
      <c r="BK115" s="222">
        <f>ROUND(I115*H115,2)</f>
        <v>0</v>
      </c>
      <c r="BL115" s="15" t="s">
        <v>297</v>
      </c>
      <c r="BM115" s="221" t="s">
        <v>768</v>
      </c>
    </row>
    <row r="116" s="2" customFormat="1" ht="14.4" customHeight="1">
      <c r="A116" s="36"/>
      <c r="B116" s="37"/>
      <c r="C116" s="223" t="s">
        <v>8</v>
      </c>
      <c r="D116" s="223" t="s">
        <v>302</v>
      </c>
      <c r="E116" s="224" t="s">
        <v>769</v>
      </c>
      <c r="F116" s="225" t="s">
        <v>770</v>
      </c>
      <c r="G116" s="226" t="s">
        <v>237</v>
      </c>
      <c r="H116" s="227">
        <v>198.91399999999999</v>
      </c>
      <c r="I116" s="228"/>
      <c r="J116" s="229">
        <f>ROUND(I116*H116,2)</f>
        <v>0</v>
      </c>
      <c r="K116" s="225" t="s">
        <v>238</v>
      </c>
      <c r="L116" s="230"/>
      <c r="M116" s="231" t="s">
        <v>19</v>
      </c>
      <c r="N116" s="232" t="s">
        <v>43</v>
      </c>
      <c r="O116" s="82"/>
      <c r="P116" s="219">
        <f>O116*H116</f>
        <v>0</v>
      </c>
      <c r="Q116" s="219">
        <v>0</v>
      </c>
      <c r="R116" s="219">
        <f>Q116*H116</f>
        <v>0</v>
      </c>
      <c r="S116" s="219">
        <v>0</v>
      </c>
      <c r="T116" s="220">
        <f>S116*H116</f>
        <v>0</v>
      </c>
      <c r="U116" s="36"/>
      <c r="V116" s="36"/>
      <c r="W116" s="36"/>
      <c r="X116" s="36"/>
      <c r="Y116" s="36"/>
      <c r="Z116" s="36"/>
      <c r="AA116" s="36"/>
      <c r="AB116" s="36"/>
      <c r="AC116" s="36"/>
      <c r="AD116" s="36"/>
      <c r="AE116" s="36"/>
      <c r="AR116" s="221" t="s">
        <v>364</v>
      </c>
      <c r="AT116" s="221" t="s">
        <v>302</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297</v>
      </c>
      <c r="BM116" s="221" t="s">
        <v>771</v>
      </c>
    </row>
    <row r="117" s="2" customFormat="1" ht="24.15" customHeight="1">
      <c r="A117" s="36"/>
      <c r="B117" s="37"/>
      <c r="C117" s="210" t="s">
        <v>297</v>
      </c>
      <c r="D117" s="210" t="s">
        <v>234</v>
      </c>
      <c r="E117" s="211" t="s">
        <v>772</v>
      </c>
      <c r="F117" s="212" t="s">
        <v>773</v>
      </c>
      <c r="G117" s="213" t="s">
        <v>237</v>
      </c>
      <c r="H117" s="214">
        <v>19.081</v>
      </c>
      <c r="I117" s="215"/>
      <c r="J117" s="216">
        <f>ROUND(I117*H117,2)</f>
        <v>0</v>
      </c>
      <c r="K117" s="212" t="s">
        <v>238</v>
      </c>
      <c r="L117" s="42"/>
      <c r="M117" s="217" t="s">
        <v>19</v>
      </c>
      <c r="N117" s="218" t="s">
        <v>43</v>
      </c>
      <c r="O117" s="82"/>
      <c r="P117" s="219">
        <f>O117*H117</f>
        <v>0</v>
      </c>
      <c r="Q117" s="219">
        <v>0</v>
      </c>
      <c r="R117" s="219">
        <f>Q117*H117</f>
        <v>0</v>
      </c>
      <c r="S117" s="219">
        <v>0</v>
      </c>
      <c r="T117" s="220">
        <f>S117*H117</f>
        <v>0</v>
      </c>
      <c r="U117" s="36"/>
      <c r="V117" s="36"/>
      <c r="W117" s="36"/>
      <c r="X117" s="36"/>
      <c r="Y117" s="36"/>
      <c r="Z117" s="36"/>
      <c r="AA117" s="36"/>
      <c r="AB117" s="36"/>
      <c r="AC117" s="36"/>
      <c r="AD117" s="36"/>
      <c r="AE117" s="36"/>
      <c r="AR117" s="221" t="s">
        <v>297</v>
      </c>
      <c r="AT117" s="221" t="s">
        <v>234</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297</v>
      </c>
      <c r="BM117" s="221" t="s">
        <v>774</v>
      </c>
    </row>
    <row r="118" s="2" customFormat="1" ht="14.4" customHeight="1">
      <c r="A118" s="36"/>
      <c r="B118" s="37"/>
      <c r="C118" s="223" t="s">
        <v>301</v>
      </c>
      <c r="D118" s="223" t="s">
        <v>302</v>
      </c>
      <c r="E118" s="224" t="s">
        <v>769</v>
      </c>
      <c r="F118" s="225" t="s">
        <v>770</v>
      </c>
      <c r="G118" s="226" t="s">
        <v>237</v>
      </c>
      <c r="H118" s="227">
        <v>20.989000000000001</v>
      </c>
      <c r="I118" s="228"/>
      <c r="J118" s="229">
        <f>ROUND(I118*H118,2)</f>
        <v>0</v>
      </c>
      <c r="K118" s="225" t="s">
        <v>238</v>
      </c>
      <c r="L118" s="230"/>
      <c r="M118" s="231" t="s">
        <v>19</v>
      </c>
      <c r="N118" s="232"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364</v>
      </c>
      <c r="AT118" s="221" t="s">
        <v>302</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297</v>
      </c>
      <c r="BM118" s="221" t="s">
        <v>775</v>
      </c>
    </row>
    <row r="119" s="2" customFormat="1" ht="14.4" customHeight="1">
      <c r="A119" s="36"/>
      <c r="B119" s="37"/>
      <c r="C119" s="210" t="s">
        <v>306</v>
      </c>
      <c r="D119" s="210" t="s">
        <v>234</v>
      </c>
      <c r="E119" s="211" t="s">
        <v>776</v>
      </c>
      <c r="F119" s="212" t="s">
        <v>777</v>
      </c>
      <c r="G119" s="213" t="s">
        <v>237</v>
      </c>
      <c r="H119" s="214">
        <v>412.089</v>
      </c>
      <c r="I119" s="215"/>
      <c r="J119" s="216">
        <f>ROUND(I119*H119,2)</f>
        <v>0</v>
      </c>
      <c r="K119" s="212" t="s">
        <v>238</v>
      </c>
      <c r="L119" s="42"/>
      <c r="M119" s="217" t="s">
        <v>19</v>
      </c>
      <c r="N119" s="218" t="s">
        <v>43</v>
      </c>
      <c r="O119" s="82"/>
      <c r="P119" s="219">
        <f>O119*H119</f>
        <v>0</v>
      </c>
      <c r="Q119" s="219">
        <v>0.00020120000000000001</v>
      </c>
      <c r="R119" s="219">
        <f>Q119*H119</f>
        <v>0.082912306800000002</v>
      </c>
      <c r="S119" s="219">
        <v>0</v>
      </c>
      <c r="T119" s="220">
        <f>S119*H119</f>
        <v>0</v>
      </c>
      <c r="U119" s="36"/>
      <c r="V119" s="36"/>
      <c r="W119" s="36"/>
      <c r="X119" s="36"/>
      <c r="Y119" s="36"/>
      <c r="Z119" s="36"/>
      <c r="AA119" s="36"/>
      <c r="AB119" s="36"/>
      <c r="AC119" s="36"/>
      <c r="AD119" s="36"/>
      <c r="AE119" s="36"/>
      <c r="AR119" s="221" t="s">
        <v>297</v>
      </c>
      <c r="AT119" s="221" t="s">
        <v>234</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297</v>
      </c>
      <c r="BM119" s="221" t="s">
        <v>778</v>
      </c>
    </row>
    <row r="120" s="2" customFormat="1" ht="24.15" customHeight="1">
      <c r="A120" s="36"/>
      <c r="B120" s="37"/>
      <c r="C120" s="210" t="s">
        <v>310</v>
      </c>
      <c r="D120" s="210" t="s">
        <v>234</v>
      </c>
      <c r="E120" s="211" t="s">
        <v>779</v>
      </c>
      <c r="F120" s="212" t="s">
        <v>780</v>
      </c>
      <c r="G120" s="213" t="s">
        <v>237</v>
      </c>
      <c r="H120" s="214">
        <v>7.875</v>
      </c>
      <c r="I120" s="215"/>
      <c r="J120" s="216">
        <f>ROUND(I120*H120,2)</f>
        <v>0</v>
      </c>
      <c r="K120" s="212" t="s">
        <v>238</v>
      </c>
      <c r="L120" s="42"/>
      <c r="M120" s="217" t="s">
        <v>19</v>
      </c>
      <c r="N120" s="218" t="s">
        <v>43</v>
      </c>
      <c r="O120" s="82"/>
      <c r="P120" s="219">
        <f>O120*H120</f>
        <v>0</v>
      </c>
      <c r="Q120" s="219">
        <v>1.3675E-05</v>
      </c>
      <c r="R120" s="219">
        <f>Q120*H120</f>
        <v>0.000107690625</v>
      </c>
      <c r="S120" s="219">
        <v>0</v>
      </c>
      <c r="T120" s="220">
        <f>S120*H120</f>
        <v>0</v>
      </c>
      <c r="U120" s="36"/>
      <c r="V120" s="36"/>
      <c r="W120" s="36"/>
      <c r="X120" s="36"/>
      <c r="Y120" s="36"/>
      <c r="Z120" s="36"/>
      <c r="AA120" s="36"/>
      <c r="AB120" s="36"/>
      <c r="AC120" s="36"/>
      <c r="AD120" s="36"/>
      <c r="AE120" s="36"/>
      <c r="AR120" s="221" t="s">
        <v>297</v>
      </c>
      <c r="AT120" s="221" t="s">
        <v>234</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297</v>
      </c>
      <c r="BM120" s="221" t="s">
        <v>781</v>
      </c>
    </row>
    <row r="121" s="2" customFormat="1" ht="14.4" customHeight="1">
      <c r="A121" s="36"/>
      <c r="B121" s="37"/>
      <c r="C121" s="210" t="s">
        <v>314</v>
      </c>
      <c r="D121" s="210" t="s">
        <v>234</v>
      </c>
      <c r="E121" s="211" t="s">
        <v>782</v>
      </c>
      <c r="F121" s="212" t="s">
        <v>783</v>
      </c>
      <c r="G121" s="213" t="s">
        <v>237</v>
      </c>
      <c r="H121" s="214">
        <v>11.206</v>
      </c>
      <c r="I121" s="215"/>
      <c r="J121" s="216">
        <f>ROUND(I121*H121,2)</f>
        <v>0</v>
      </c>
      <c r="K121" s="212" t="s">
        <v>238</v>
      </c>
      <c r="L121" s="42"/>
      <c r="M121" s="217" t="s">
        <v>19</v>
      </c>
      <c r="N121" s="218" t="s">
        <v>43</v>
      </c>
      <c r="O121" s="82"/>
      <c r="P121" s="219">
        <f>O121*H121</f>
        <v>0</v>
      </c>
      <c r="Q121" s="219">
        <v>1.2775000000000001E-05</v>
      </c>
      <c r="R121" s="219">
        <f>Q121*H121</f>
        <v>0.00014315665</v>
      </c>
      <c r="S121" s="219">
        <v>0</v>
      </c>
      <c r="T121" s="220">
        <f>S121*H121</f>
        <v>0</v>
      </c>
      <c r="U121" s="36"/>
      <c r="V121" s="36"/>
      <c r="W121" s="36"/>
      <c r="X121" s="36"/>
      <c r="Y121" s="36"/>
      <c r="Z121" s="36"/>
      <c r="AA121" s="36"/>
      <c r="AB121" s="36"/>
      <c r="AC121" s="36"/>
      <c r="AD121" s="36"/>
      <c r="AE121" s="36"/>
      <c r="AR121" s="221" t="s">
        <v>297</v>
      </c>
      <c r="AT121" s="221" t="s">
        <v>234</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297</v>
      </c>
      <c r="BM121" s="221" t="s">
        <v>784</v>
      </c>
    </row>
    <row r="122" s="2" customFormat="1" ht="14.4" customHeight="1">
      <c r="A122" s="36"/>
      <c r="B122" s="37"/>
      <c r="C122" s="210" t="s">
        <v>7</v>
      </c>
      <c r="D122" s="210" t="s">
        <v>234</v>
      </c>
      <c r="E122" s="211" t="s">
        <v>785</v>
      </c>
      <c r="F122" s="212" t="s">
        <v>786</v>
      </c>
      <c r="G122" s="213" t="s">
        <v>237</v>
      </c>
      <c r="H122" s="214">
        <v>180.83099999999999</v>
      </c>
      <c r="I122" s="215"/>
      <c r="J122" s="216">
        <f>ROUND(I122*H122,2)</f>
        <v>0</v>
      </c>
      <c r="K122" s="212" t="s">
        <v>238</v>
      </c>
      <c r="L122" s="42"/>
      <c r="M122" s="217" t="s">
        <v>19</v>
      </c>
      <c r="N122" s="218" t="s">
        <v>43</v>
      </c>
      <c r="O122" s="82"/>
      <c r="P122" s="219">
        <f>O122*H122</f>
        <v>0</v>
      </c>
      <c r="Q122" s="219">
        <v>1.1875000000000001E-05</v>
      </c>
      <c r="R122" s="219">
        <f>Q122*H122</f>
        <v>0.0021473681250000001</v>
      </c>
      <c r="S122" s="219">
        <v>0</v>
      </c>
      <c r="T122" s="220">
        <f>S122*H122</f>
        <v>0</v>
      </c>
      <c r="U122" s="36"/>
      <c r="V122" s="36"/>
      <c r="W122" s="36"/>
      <c r="X122" s="36"/>
      <c r="Y122" s="36"/>
      <c r="Z122" s="36"/>
      <c r="AA122" s="36"/>
      <c r="AB122" s="36"/>
      <c r="AC122" s="36"/>
      <c r="AD122" s="36"/>
      <c r="AE122" s="36"/>
      <c r="AR122" s="221" t="s">
        <v>297</v>
      </c>
      <c r="AT122" s="221" t="s">
        <v>234</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297</v>
      </c>
      <c r="BM122" s="221" t="s">
        <v>787</v>
      </c>
    </row>
    <row r="123" s="2" customFormat="1" ht="24.15" customHeight="1">
      <c r="A123" s="36"/>
      <c r="B123" s="37"/>
      <c r="C123" s="210" t="s">
        <v>321</v>
      </c>
      <c r="D123" s="210" t="s">
        <v>234</v>
      </c>
      <c r="E123" s="211" t="s">
        <v>788</v>
      </c>
      <c r="F123" s="212" t="s">
        <v>789</v>
      </c>
      <c r="G123" s="213" t="s">
        <v>237</v>
      </c>
      <c r="H123" s="214">
        <v>412.089</v>
      </c>
      <c r="I123" s="215"/>
      <c r="J123" s="216">
        <f>ROUND(I123*H123,2)</f>
        <v>0</v>
      </c>
      <c r="K123" s="212" t="s">
        <v>238</v>
      </c>
      <c r="L123" s="42"/>
      <c r="M123" s="233" t="s">
        <v>19</v>
      </c>
      <c r="N123" s="234" t="s">
        <v>43</v>
      </c>
      <c r="O123" s="235"/>
      <c r="P123" s="236">
        <f>O123*H123</f>
        <v>0</v>
      </c>
      <c r="Q123" s="236">
        <v>0.00025839999999999999</v>
      </c>
      <c r="R123" s="236">
        <f>Q123*H123</f>
        <v>0.1064837976</v>
      </c>
      <c r="S123" s="236">
        <v>0</v>
      </c>
      <c r="T123" s="237">
        <f>S123*H123</f>
        <v>0</v>
      </c>
      <c r="U123" s="36"/>
      <c r="V123" s="36"/>
      <c r="W123" s="36"/>
      <c r="X123" s="36"/>
      <c r="Y123" s="36"/>
      <c r="Z123" s="36"/>
      <c r="AA123" s="36"/>
      <c r="AB123" s="36"/>
      <c r="AC123" s="36"/>
      <c r="AD123" s="36"/>
      <c r="AE123" s="36"/>
      <c r="AR123" s="221" t="s">
        <v>297</v>
      </c>
      <c r="AT123" s="221" t="s">
        <v>234</v>
      </c>
      <c r="AU123" s="221" t="s">
        <v>81</v>
      </c>
      <c r="AY123" s="15" t="s">
        <v>232</v>
      </c>
      <c r="BE123" s="222">
        <f>IF(N123="základní",J123,0)</f>
        <v>0</v>
      </c>
      <c r="BF123" s="222">
        <f>IF(N123="snížená",J123,0)</f>
        <v>0</v>
      </c>
      <c r="BG123" s="222">
        <f>IF(N123="zákl. přenesená",J123,0)</f>
        <v>0</v>
      </c>
      <c r="BH123" s="222">
        <f>IF(N123="sníž. přenesená",J123,0)</f>
        <v>0</v>
      </c>
      <c r="BI123" s="222">
        <f>IF(N123="nulová",J123,0)</f>
        <v>0</v>
      </c>
      <c r="BJ123" s="15" t="s">
        <v>79</v>
      </c>
      <c r="BK123" s="222">
        <f>ROUND(I123*H123,2)</f>
        <v>0</v>
      </c>
      <c r="BL123" s="15" t="s">
        <v>297</v>
      </c>
      <c r="BM123" s="221" t="s">
        <v>790</v>
      </c>
    </row>
    <row r="124" s="2" customFormat="1" ht="6.96" customHeight="1">
      <c r="A124" s="36"/>
      <c r="B124" s="57"/>
      <c r="C124" s="58"/>
      <c r="D124" s="58"/>
      <c r="E124" s="58"/>
      <c r="F124" s="58"/>
      <c r="G124" s="58"/>
      <c r="H124" s="58"/>
      <c r="I124" s="58"/>
      <c r="J124" s="58"/>
      <c r="K124" s="58"/>
      <c r="L124" s="42"/>
      <c r="M124" s="36"/>
      <c r="O124" s="36"/>
      <c r="P124" s="36"/>
      <c r="Q124" s="36"/>
      <c r="R124" s="36"/>
      <c r="S124" s="36"/>
      <c r="T124" s="36"/>
      <c r="U124" s="36"/>
      <c r="V124" s="36"/>
      <c r="W124" s="36"/>
      <c r="X124" s="36"/>
      <c r="Y124" s="36"/>
      <c r="Z124" s="36"/>
      <c r="AA124" s="36"/>
      <c r="AB124" s="36"/>
      <c r="AC124" s="36"/>
      <c r="AD124" s="36"/>
      <c r="AE124" s="36"/>
    </row>
  </sheetData>
  <sheetProtection sheet="1" autoFilter="0" formatColumns="0" formatRows="0" objects="1" scenarios="1" spinCount="100000" saltValue="VV2NVNs5JOzxIkymGQQsrcb2q04s3eV8t0idnmaW4bzMjtuKnqrtDNJ7sZBVV3z30dEs3r8SnMU0G+pWj6y5Yg==" hashValue="UWHqNrIT0of4xRyU1GIs2HPi/MQZ81/+UwuUkEgPyJ8jP04AeR+WDnB6QIwsrT5IIxaHLMzbNyE8LodmkyO7qw==" algorithmName="SHA-512" password="CC35"/>
  <autoFilter ref="C92:K123"/>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107</v>
      </c>
    </row>
    <row r="3" s="1" customFormat="1" ht="6.96" customHeight="1">
      <c r="B3" s="136"/>
      <c r="C3" s="137"/>
      <c r="D3" s="137"/>
      <c r="E3" s="137"/>
      <c r="F3" s="137"/>
      <c r="G3" s="137"/>
      <c r="H3" s="137"/>
      <c r="I3" s="137"/>
      <c r="J3" s="137"/>
      <c r="K3" s="137"/>
      <c r="L3" s="18"/>
      <c r="AT3" s="15" t="s">
        <v>81</v>
      </c>
    </row>
    <row r="4" s="1" customFormat="1" ht="24.96" customHeight="1">
      <c r="B4" s="18"/>
      <c r="D4" s="138" t="s">
        <v>200</v>
      </c>
      <c r="L4" s="18"/>
      <c r="M4" s="139" t="s">
        <v>10</v>
      </c>
      <c r="AT4" s="15" t="s">
        <v>4</v>
      </c>
    </row>
    <row r="5" s="1" customFormat="1" ht="6.96" customHeight="1">
      <c r="B5" s="18"/>
      <c r="L5" s="18"/>
    </row>
    <row r="6" s="1" customFormat="1" ht="12" customHeight="1">
      <c r="B6" s="18"/>
      <c r="D6" s="140" t="s">
        <v>16</v>
      </c>
      <c r="L6" s="18"/>
    </row>
    <row r="7" s="1" customFormat="1" ht="16.5" customHeight="1">
      <c r="B7" s="18"/>
      <c r="E7" s="141" t="str">
        <f>'Rekapitulace stavby'!K6</f>
        <v>Školní sklad FLD, trafostanice</v>
      </c>
      <c r="F7" s="140"/>
      <c r="G7" s="140"/>
      <c r="H7" s="140"/>
      <c r="L7" s="18"/>
    </row>
    <row r="8" s="1" customFormat="1" ht="12" customHeight="1">
      <c r="B8" s="18"/>
      <c r="D8" s="140" t="s">
        <v>201</v>
      </c>
      <c r="L8" s="18"/>
    </row>
    <row r="9" s="2" customFormat="1" ht="16.5" customHeight="1">
      <c r="A9" s="36"/>
      <c r="B9" s="42"/>
      <c r="C9" s="36"/>
      <c r="D9" s="36"/>
      <c r="E9" s="141" t="s">
        <v>202</v>
      </c>
      <c r="F9" s="36"/>
      <c r="G9" s="36"/>
      <c r="H9" s="36"/>
      <c r="I9" s="36"/>
      <c r="J9" s="36"/>
      <c r="K9" s="36"/>
      <c r="L9" s="142"/>
      <c r="S9" s="36"/>
      <c r="T9" s="36"/>
      <c r="U9" s="36"/>
      <c r="V9" s="36"/>
      <c r="W9" s="36"/>
      <c r="X9" s="36"/>
      <c r="Y9" s="36"/>
      <c r="Z9" s="36"/>
      <c r="AA9" s="36"/>
      <c r="AB9" s="36"/>
      <c r="AC9" s="36"/>
      <c r="AD9" s="36"/>
      <c r="AE9" s="36"/>
    </row>
    <row r="10" s="2" customFormat="1" ht="12" customHeight="1">
      <c r="A10" s="36"/>
      <c r="B10" s="42"/>
      <c r="C10" s="36"/>
      <c r="D10" s="140" t="s">
        <v>203</v>
      </c>
      <c r="E10" s="36"/>
      <c r="F10" s="36"/>
      <c r="G10" s="36"/>
      <c r="H10" s="36"/>
      <c r="I10" s="36"/>
      <c r="J10" s="36"/>
      <c r="K10" s="36"/>
      <c r="L10" s="142"/>
      <c r="S10" s="36"/>
      <c r="T10" s="36"/>
      <c r="U10" s="36"/>
      <c r="V10" s="36"/>
      <c r="W10" s="36"/>
      <c r="X10" s="36"/>
      <c r="Y10" s="36"/>
      <c r="Z10" s="36"/>
      <c r="AA10" s="36"/>
      <c r="AB10" s="36"/>
      <c r="AC10" s="36"/>
      <c r="AD10" s="36"/>
      <c r="AE10" s="36"/>
    </row>
    <row r="11" s="2" customFormat="1" ht="16.5" customHeight="1">
      <c r="A11" s="36"/>
      <c r="B11" s="42"/>
      <c r="C11" s="36"/>
      <c r="D11" s="36"/>
      <c r="E11" s="143" t="s">
        <v>791</v>
      </c>
      <c r="F11" s="36"/>
      <c r="G11" s="36"/>
      <c r="H11" s="36"/>
      <c r="I11" s="36"/>
      <c r="J11" s="36"/>
      <c r="K11" s="36"/>
      <c r="L11" s="142"/>
      <c r="S11" s="36"/>
      <c r="T11" s="36"/>
      <c r="U11" s="36"/>
      <c r="V11" s="36"/>
      <c r="W11" s="36"/>
      <c r="X11" s="36"/>
      <c r="Y11" s="36"/>
      <c r="Z11" s="36"/>
      <c r="AA11" s="36"/>
      <c r="AB11" s="36"/>
      <c r="AC11" s="36"/>
      <c r="AD11" s="36"/>
      <c r="AE11" s="36"/>
    </row>
    <row r="12" s="2" customFormat="1">
      <c r="A12" s="36"/>
      <c r="B12" s="42"/>
      <c r="C12" s="36"/>
      <c r="D12" s="36"/>
      <c r="E12" s="36"/>
      <c r="F12" s="36"/>
      <c r="G12" s="36"/>
      <c r="H12" s="36"/>
      <c r="I12" s="36"/>
      <c r="J12" s="36"/>
      <c r="K12" s="36"/>
      <c r="L12" s="142"/>
      <c r="S12" s="36"/>
      <c r="T12" s="36"/>
      <c r="U12" s="36"/>
      <c r="V12" s="36"/>
      <c r="W12" s="36"/>
      <c r="X12" s="36"/>
      <c r="Y12" s="36"/>
      <c r="Z12" s="36"/>
      <c r="AA12" s="36"/>
      <c r="AB12" s="36"/>
      <c r="AC12" s="36"/>
      <c r="AD12" s="36"/>
      <c r="AE12" s="36"/>
    </row>
    <row r="13" s="2" customFormat="1" ht="12" customHeight="1">
      <c r="A13" s="36"/>
      <c r="B13" s="42"/>
      <c r="C13" s="36"/>
      <c r="D13" s="140" t="s">
        <v>18</v>
      </c>
      <c r="E13" s="36"/>
      <c r="F13" s="131" t="s">
        <v>19</v>
      </c>
      <c r="G13" s="36"/>
      <c r="H13" s="36"/>
      <c r="I13" s="140" t="s">
        <v>20</v>
      </c>
      <c r="J13" s="131" t="s">
        <v>19</v>
      </c>
      <c r="K13" s="36"/>
      <c r="L13" s="142"/>
      <c r="S13" s="36"/>
      <c r="T13" s="36"/>
      <c r="U13" s="36"/>
      <c r="V13" s="36"/>
      <c r="W13" s="36"/>
      <c r="X13" s="36"/>
      <c r="Y13" s="36"/>
      <c r="Z13" s="36"/>
      <c r="AA13" s="36"/>
      <c r="AB13" s="36"/>
      <c r="AC13" s="36"/>
      <c r="AD13" s="36"/>
      <c r="AE13" s="36"/>
    </row>
    <row r="14" s="2" customFormat="1" ht="12" customHeight="1">
      <c r="A14" s="36"/>
      <c r="B14" s="42"/>
      <c r="C14" s="36"/>
      <c r="D14" s="140" t="s">
        <v>21</v>
      </c>
      <c r="E14" s="36"/>
      <c r="F14" s="131" t="s">
        <v>22</v>
      </c>
      <c r="G14" s="36"/>
      <c r="H14" s="36"/>
      <c r="I14" s="140" t="s">
        <v>23</v>
      </c>
      <c r="J14" s="144" t="str">
        <f>'Rekapitulace stavby'!AN8</f>
        <v>16. 10. 2020</v>
      </c>
      <c r="K14" s="36"/>
      <c r="L14" s="142"/>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36"/>
      <c r="J15" s="36"/>
      <c r="K15" s="36"/>
      <c r="L15" s="142"/>
      <c r="S15" s="36"/>
      <c r="T15" s="36"/>
      <c r="U15" s="36"/>
      <c r="V15" s="36"/>
      <c r="W15" s="36"/>
      <c r="X15" s="36"/>
      <c r="Y15" s="36"/>
      <c r="Z15" s="36"/>
      <c r="AA15" s="36"/>
      <c r="AB15" s="36"/>
      <c r="AC15" s="36"/>
      <c r="AD15" s="36"/>
      <c r="AE15" s="36"/>
    </row>
    <row r="16" s="2" customFormat="1" ht="12" customHeight="1">
      <c r="A16" s="36"/>
      <c r="B16" s="42"/>
      <c r="C16" s="36"/>
      <c r="D16" s="140" t="s">
        <v>25</v>
      </c>
      <c r="E16" s="36"/>
      <c r="F16" s="36"/>
      <c r="G16" s="36"/>
      <c r="H16" s="36"/>
      <c r="I16" s="140" t="s">
        <v>26</v>
      </c>
      <c r="J16" s="131" t="s">
        <v>19</v>
      </c>
      <c r="K16" s="36"/>
      <c r="L16" s="142"/>
      <c r="S16" s="36"/>
      <c r="T16" s="36"/>
      <c r="U16" s="36"/>
      <c r="V16" s="36"/>
      <c r="W16" s="36"/>
      <c r="X16" s="36"/>
      <c r="Y16" s="36"/>
      <c r="Z16" s="36"/>
      <c r="AA16" s="36"/>
      <c r="AB16" s="36"/>
      <c r="AC16" s="36"/>
      <c r="AD16" s="36"/>
      <c r="AE16" s="36"/>
    </row>
    <row r="17" s="2" customFormat="1" ht="18" customHeight="1">
      <c r="A17" s="36"/>
      <c r="B17" s="42"/>
      <c r="C17" s="36"/>
      <c r="D17" s="36"/>
      <c r="E17" s="131" t="s">
        <v>27</v>
      </c>
      <c r="F17" s="36"/>
      <c r="G17" s="36"/>
      <c r="H17" s="36"/>
      <c r="I17" s="140" t="s">
        <v>28</v>
      </c>
      <c r="J17" s="131" t="s">
        <v>19</v>
      </c>
      <c r="K17" s="36"/>
      <c r="L17" s="142"/>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36"/>
      <c r="J18" s="36"/>
      <c r="K18" s="36"/>
      <c r="L18" s="142"/>
      <c r="S18" s="36"/>
      <c r="T18" s="36"/>
      <c r="U18" s="36"/>
      <c r="V18" s="36"/>
      <c r="W18" s="36"/>
      <c r="X18" s="36"/>
      <c r="Y18" s="36"/>
      <c r="Z18" s="36"/>
      <c r="AA18" s="36"/>
      <c r="AB18" s="36"/>
      <c r="AC18" s="36"/>
      <c r="AD18" s="36"/>
      <c r="AE18" s="36"/>
    </row>
    <row r="19" s="2" customFormat="1" ht="12" customHeight="1">
      <c r="A19" s="36"/>
      <c r="B19" s="42"/>
      <c r="C19" s="36"/>
      <c r="D19" s="140" t="s">
        <v>29</v>
      </c>
      <c r="E19" s="36"/>
      <c r="F19" s="36"/>
      <c r="G19" s="36"/>
      <c r="H19" s="36"/>
      <c r="I19" s="140" t="s">
        <v>26</v>
      </c>
      <c r="J19" s="31" t="str">
        <f>'Rekapitulace stavby'!AN13</f>
        <v>Vyplň údaj</v>
      </c>
      <c r="K19" s="36"/>
      <c r="L19" s="142"/>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1"/>
      <c r="G20" s="131"/>
      <c r="H20" s="131"/>
      <c r="I20" s="140" t="s">
        <v>28</v>
      </c>
      <c r="J20" s="31" t="str">
        <f>'Rekapitulace stavby'!AN14</f>
        <v>Vyplň údaj</v>
      </c>
      <c r="K20" s="36"/>
      <c r="L20" s="142"/>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36"/>
      <c r="J21" s="36"/>
      <c r="K21" s="36"/>
      <c r="L21" s="142"/>
      <c r="S21" s="36"/>
      <c r="T21" s="36"/>
      <c r="U21" s="36"/>
      <c r="V21" s="36"/>
      <c r="W21" s="36"/>
      <c r="X21" s="36"/>
      <c r="Y21" s="36"/>
      <c r="Z21" s="36"/>
      <c r="AA21" s="36"/>
      <c r="AB21" s="36"/>
      <c r="AC21" s="36"/>
      <c r="AD21" s="36"/>
      <c r="AE21" s="36"/>
    </row>
    <row r="22" s="2" customFormat="1" ht="12" customHeight="1">
      <c r="A22" s="36"/>
      <c r="B22" s="42"/>
      <c r="C22" s="36"/>
      <c r="D22" s="140" t="s">
        <v>31</v>
      </c>
      <c r="E22" s="36"/>
      <c r="F22" s="36"/>
      <c r="G22" s="36"/>
      <c r="H22" s="36"/>
      <c r="I22" s="140" t="s">
        <v>26</v>
      </c>
      <c r="J22" s="131" t="s">
        <v>19</v>
      </c>
      <c r="K22" s="36"/>
      <c r="L22" s="142"/>
      <c r="S22" s="36"/>
      <c r="T22" s="36"/>
      <c r="U22" s="36"/>
      <c r="V22" s="36"/>
      <c r="W22" s="36"/>
      <c r="X22" s="36"/>
      <c r="Y22" s="36"/>
      <c r="Z22" s="36"/>
      <c r="AA22" s="36"/>
      <c r="AB22" s="36"/>
      <c r="AC22" s="36"/>
      <c r="AD22" s="36"/>
      <c r="AE22" s="36"/>
    </row>
    <row r="23" s="2" customFormat="1" ht="18" customHeight="1">
      <c r="A23" s="36"/>
      <c r="B23" s="42"/>
      <c r="C23" s="36"/>
      <c r="D23" s="36"/>
      <c r="E23" s="131" t="s">
        <v>32</v>
      </c>
      <c r="F23" s="36"/>
      <c r="G23" s="36"/>
      <c r="H23" s="36"/>
      <c r="I23" s="140" t="s">
        <v>28</v>
      </c>
      <c r="J23" s="131" t="s">
        <v>19</v>
      </c>
      <c r="K23" s="36"/>
      <c r="L23" s="142"/>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36"/>
      <c r="J24" s="36"/>
      <c r="K24" s="36"/>
      <c r="L24" s="142"/>
      <c r="S24" s="36"/>
      <c r="T24" s="36"/>
      <c r="U24" s="36"/>
      <c r="V24" s="36"/>
      <c r="W24" s="36"/>
      <c r="X24" s="36"/>
      <c r="Y24" s="36"/>
      <c r="Z24" s="36"/>
      <c r="AA24" s="36"/>
      <c r="AB24" s="36"/>
      <c r="AC24" s="36"/>
      <c r="AD24" s="36"/>
      <c r="AE24" s="36"/>
    </row>
    <row r="25" s="2" customFormat="1" ht="12" customHeight="1">
      <c r="A25" s="36"/>
      <c r="B25" s="42"/>
      <c r="C25" s="36"/>
      <c r="D25" s="140" t="s">
        <v>34</v>
      </c>
      <c r="E25" s="36"/>
      <c r="F25" s="36"/>
      <c r="G25" s="36"/>
      <c r="H25" s="36"/>
      <c r="I25" s="140" t="s">
        <v>26</v>
      </c>
      <c r="J25" s="131" t="s">
        <v>19</v>
      </c>
      <c r="K25" s="36"/>
      <c r="L25" s="142"/>
      <c r="S25" s="36"/>
      <c r="T25" s="36"/>
      <c r="U25" s="36"/>
      <c r="V25" s="36"/>
      <c r="W25" s="36"/>
      <c r="X25" s="36"/>
      <c r="Y25" s="36"/>
      <c r="Z25" s="36"/>
      <c r="AA25" s="36"/>
      <c r="AB25" s="36"/>
      <c r="AC25" s="36"/>
      <c r="AD25" s="36"/>
      <c r="AE25" s="36"/>
    </row>
    <row r="26" s="2" customFormat="1" ht="18" customHeight="1">
      <c r="A26" s="36"/>
      <c r="B26" s="42"/>
      <c r="C26" s="36"/>
      <c r="D26" s="36"/>
      <c r="E26" s="131" t="s">
        <v>35</v>
      </c>
      <c r="F26" s="36"/>
      <c r="G26" s="36"/>
      <c r="H26" s="36"/>
      <c r="I26" s="140" t="s">
        <v>28</v>
      </c>
      <c r="J26" s="131" t="s">
        <v>19</v>
      </c>
      <c r="K26" s="36"/>
      <c r="L26" s="142"/>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36"/>
      <c r="J27" s="36"/>
      <c r="K27" s="36"/>
      <c r="L27" s="142"/>
      <c r="S27" s="36"/>
      <c r="T27" s="36"/>
      <c r="U27" s="36"/>
      <c r="V27" s="36"/>
      <c r="W27" s="36"/>
      <c r="X27" s="36"/>
      <c r="Y27" s="36"/>
      <c r="Z27" s="36"/>
      <c r="AA27" s="36"/>
      <c r="AB27" s="36"/>
      <c r="AC27" s="36"/>
      <c r="AD27" s="36"/>
      <c r="AE27" s="36"/>
    </row>
    <row r="28" s="2" customFormat="1" ht="12" customHeight="1">
      <c r="A28" s="36"/>
      <c r="B28" s="42"/>
      <c r="C28" s="36"/>
      <c r="D28" s="140" t="s">
        <v>36</v>
      </c>
      <c r="E28" s="36"/>
      <c r="F28" s="36"/>
      <c r="G28" s="36"/>
      <c r="H28" s="36"/>
      <c r="I28" s="36"/>
      <c r="J28" s="36"/>
      <c r="K28" s="36"/>
      <c r="L28" s="142"/>
      <c r="S28" s="36"/>
      <c r="T28" s="36"/>
      <c r="U28" s="36"/>
      <c r="V28" s="36"/>
      <c r="W28" s="36"/>
      <c r="X28" s="36"/>
      <c r="Y28" s="36"/>
      <c r="Z28" s="36"/>
      <c r="AA28" s="36"/>
      <c r="AB28" s="36"/>
      <c r="AC28" s="36"/>
      <c r="AD28" s="36"/>
      <c r="AE28" s="36"/>
    </row>
    <row r="29" s="8" customFormat="1" ht="71.25" customHeight="1">
      <c r="A29" s="145"/>
      <c r="B29" s="146"/>
      <c r="C29" s="145"/>
      <c r="D29" s="145"/>
      <c r="E29" s="147" t="s">
        <v>205</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6"/>
      <c r="B30" s="42"/>
      <c r="C30" s="36"/>
      <c r="D30" s="36"/>
      <c r="E30" s="36"/>
      <c r="F30" s="36"/>
      <c r="G30" s="36"/>
      <c r="H30" s="36"/>
      <c r="I30" s="36"/>
      <c r="J30" s="36"/>
      <c r="K30" s="36"/>
      <c r="L30" s="142"/>
      <c r="S30" s="36"/>
      <c r="T30" s="36"/>
      <c r="U30" s="36"/>
      <c r="V30" s="36"/>
      <c r="W30" s="36"/>
      <c r="X30" s="36"/>
      <c r="Y30" s="36"/>
      <c r="Z30" s="36"/>
      <c r="AA30" s="36"/>
      <c r="AB30" s="36"/>
      <c r="AC30" s="36"/>
      <c r="AD30" s="36"/>
      <c r="AE30" s="36"/>
    </row>
    <row r="31" s="2" customFormat="1" ht="6.96" customHeight="1">
      <c r="A31" s="36"/>
      <c r="B31" s="42"/>
      <c r="C31" s="36"/>
      <c r="D31" s="149"/>
      <c r="E31" s="149"/>
      <c r="F31" s="149"/>
      <c r="G31" s="149"/>
      <c r="H31" s="149"/>
      <c r="I31" s="149"/>
      <c r="J31" s="149"/>
      <c r="K31" s="149"/>
      <c r="L31" s="142"/>
      <c r="S31" s="36"/>
      <c r="T31" s="36"/>
      <c r="U31" s="36"/>
      <c r="V31" s="36"/>
      <c r="W31" s="36"/>
      <c r="X31" s="36"/>
      <c r="Y31" s="36"/>
      <c r="Z31" s="36"/>
      <c r="AA31" s="36"/>
      <c r="AB31" s="36"/>
      <c r="AC31" s="36"/>
      <c r="AD31" s="36"/>
      <c r="AE31" s="36"/>
    </row>
    <row r="32" s="2" customFormat="1" ht="25.44" customHeight="1">
      <c r="A32" s="36"/>
      <c r="B32" s="42"/>
      <c r="C32" s="36"/>
      <c r="D32" s="150" t="s">
        <v>38</v>
      </c>
      <c r="E32" s="36"/>
      <c r="F32" s="36"/>
      <c r="G32" s="36"/>
      <c r="H32" s="36"/>
      <c r="I32" s="36"/>
      <c r="J32" s="151">
        <f>ROUND(J97, 2)</f>
        <v>0</v>
      </c>
      <c r="K32" s="36"/>
      <c r="L32" s="142"/>
      <c r="S32" s="36"/>
      <c r="T32" s="36"/>
      <c r="U32" s="36"/>
      <c r="V32" s="36"/>
      <c r="W32" s="36"/>
      <c r="X32" s="36"/>
      <c r="Y32" s="36"/>
      <c r="Z32" s="36"/>
      <c r="AA32" s="36"/>
      <c r="AB32" s="36"/>
      <c r="AC32" s="36"/>
      <c r="AD32" s="36"/>
      <c r="AE32" s="36"/>
    </row>
    <row r="33" s="2" customFormat="1" ht="6.96" customHeight="1">
      <c r="A33" s="36"/>
      <c r="B33" s="42"/>
      <c r="C33" s="36"/>
      <c r="D33" s="149"/>
      <c r="E33" s="149"/>
      <c r="F33" s="149"/>
      <c r="G33" s="149"/>
      <c r="H33" s="149"/>
      <c r="I33" s="149"/>
      <c r="J33" s="149"/>
      <c r="K33" s="149"/>
      <c r="L33" s="142"/>
      <c r="S33" s="36"/>
      <c r="T33" s="36"/>
      <c r="U33" s="36"/>
      <c r="V33" s="36"/>
      <c r="W33" s="36"/>
      <c r="X33" s="36"/>
      <c r="Y33" s="36"/>
      <c r="Z33" s="36"/>
      <c r="AA33" s="36"/>
      <c r="AB33" s="36"/>
      <c r="AC33" s="36"/>
      <c r="AD33" s="36"/>
      <c r="AE33" s="36"/>
    </row>
    <row r="34" s="2" customFormat="1" ht="14.4" customHeight="1">
      <c r="A34" s="36"/>
      <c r="B34" s="42"/>
      <c r="C34" s="36"/>
      <c r="D34" s="36"/>
      <c r="E34" s="36"/>
      <c r="F34" s="152" t="s">
        <v>40</v>
      </c>
      <c r="G34" s="36"/>
      <c r="H34" s="36"/>
      <c r="I34" s="152" t="s">
        <v>39</v>
      </c>
      <c r="J34" s="152" t="s">
        <v>41</v>
      </c>
      <c r="K34" s="36"/>
      <c r="L34" s="142"/>
      <c r="S34" s="36"/>
      <c r="T34" s="36"/>
      <c r="U34" s="36"/>
      <c r="V34" s="36"/>
      <c r="W34" s="36"/>
      <c r="X34" s="36"/>
      <c r="Y34" s="36"/>
      <c r="Z34" s="36"/>
      <c r="AA34" s="36"/>
      <c r="AB34" s="36"/>
      <c r="AC34" s="36"/>
      <c r="AD34" s="36"/>
      <c r="AE34" s="36"/>
    </row>
    <row r="35" s="2" customFormat="1" ht="14.4" customHeight="1">
      <c r="A35" s="36"/>
      <c r="B35" s="42"/>
      <c r="C35" s="36"/>
      <c r="D35" s="153" t="s">
        <v>42</v>
      </c>
      <c r="E35" s="140" t="s">
        <v>43</v>
      </c>
      <c r="F35" s="154">
        <f>ROUND((SUM(BE97:BE143)),  2)</f>
        <v>0</v>
      </c>
      <c r="G35" s="36"/>
      <c r="H35" s="36"/>
      <c r="I35" s="155">
        <v>0.20999999999999999</v>
      </c>
      <c r="J35" s="154">
        <f>ROUND(((SUM(BE97:BE143))*I35),  2)</f>
        <v>0</v>
      </c>
      <c r="K35" s="36"/>
      <c r="L35" s="142"/>
      <c r="S35" s="36"/>
      <c r="T35" s="36"/>
      <c r="U35" s="36"/>
      <c r="V35" s="36"/>
      <c r="W35" s="36"/>
      <c r="X35" s="36"/>
      <c r="Y35" s="36"/>
      <c r="Z35" s="36"/>
      <c r="AA35" s="36"/>
      <c r="AB35" s="36"/>
      <c r="AC35" s="36"/>
      <c r="AD35" s="36"/>
      <c r="AE35" s="36"/>
    </row>
    <row r="36" s="2" customFormat="1" ht="14.4" customHeight="1">
      <c r="A36" s="36"/>
      <c r="B36" s="42"/>
      <c r="C36" s="36"/>
      <c r="D36" s="36"/>
      <c r="E36" s="140" t="s">
        <v>44</v>
      </c>
      <c r="F36" s="154">
        <f>ROUND((SUM(BF97:BF143)),  2)</f>
        <v>0</v>
      </c>
      <c r="G36" s="36"/>
      <c r="H36" s="36"/>
      <c r="I36" s="155">
        <v>0.14999999999999999</v>
      </c>
      <c r="J36" s="154">
        <f>ROUND(((SUM(BF97:BF143))*I36),  2)</f>
        <v>0</v>
      </c>
      <c r="K36" s="36"/>
      <c r="L36" s="142"/>
      <c r="S36" s="36"/>
      <c r="T36" s="36"/>
      <c r="U36" s="36"/>
      <c r="V36" s="36"/>
      <c r="W36" s="36"/>
      <c r="X36" s="36"/>
      <c r="Y36" s="36"/>
      <c r="Z36" s="36"/>
      <c r="AA36" s="36"/>
      <c r="AB36" s="36"/>
      <c r="AC36" s="36"/>
      <c r="AD36" s="36"/>
      <c r="AE36" s="36"/>
    </row>
    <row r="37" hidden="1" s="2" customFormat="1" ht="14.4" customHeight="1">
      <c r="A37" s="36"/>
      <c r="B37" s="42"/>
      <c r="C37" s="36"/>
      <c r="D37" s="36"/>
      <c r="E37" s="140" t="s">
        <v>45</v>
      </c>
      <c r="F37" s="154">
        <f>ROUND((SUM(BG97:BG143)),  2)</f>
        <v>0</v>
      </c>
      <c r="G37" s="36"/>
      <c r="H37" s="36"/>
      <c r="I37" s="155">
        <v>0.20999999999999999</v>
      </c>
      <c r="J37" s="154">
        <f>0</f>
        <v>0</v>
      </c>
      <c r="K37" s="36"/>
      <c r="L37" s="142"/>
      <c r="S37" s="36"/>
      <c r="T37" s="36"/>
      <c r="U37" s="36"/>
      <c r="V37" s="36"/>
      <c r="W37" s="36"/>
      <c r="X37" s="36"/>
      <c r="Y37" s="36"/>
      <c r="Z37" s="36"/>
      <c r="AA37" s="36"/>
      <c r="AB37" s="36"/>
      <c r="AC37" s="36"/>
      <c r="AD37" s="36"/>
      <c r="AE37" s="36"/>
    </row>
    <row r="38" hidden="1" s="2" customFormat="1" ht="14.4" customHeight="1">
      <c r="A38" s="36"/>
      <c r="B38" s="42"/>
      <c r="C38" s="36"/>
      <c r="D38" s="36"/>
      <c r="E38" s="140" t="s">
        <v>46</v>
      </c>
      <c r="F38" s="154">
        <f>ROUND((SUM(BH97:BH143)),  2)</f>
        <v>0</v>
      </c>
      <c r="G38" s="36"/>
      <c r="H38" s="36"/>
      <c r="I38" s="155">
        <v>0.14999999999999999</v>
      </c>
      <c r="J38" s="154">
        <f>0</f>
        <v>0</v>
      </c>
      <c r="K38" s="36"/>
      <c r="L38" s="142"/>
      <c r="S38" s="36"/>
      <c r="T38" s="36"/>
      <c r="U38" s="36"/>
      <c r="V38" s="36"/>
      <c r="W38" s="36"/>
      <c r="X38" s="36"/>
      <c r="Y38" s="36"/>
      <c r="Z38" s="36"/>
      <c r="AA38" s="36"/>
      <c r="AB38" s="36"/>
      <c r="AC38" s="36"/>
      <c r="AD38" s="36"/>
      <c r="AE38" s="36"/>
    </row>
    <row r="39" hidden="1" s="2" customFormat="1" ht="14.4" customHeight="1">
      <c r="A39" s="36"/>
      <c r="B39" s="42"/>
      <c r="C39" s="36"/>
      <c r="D39" s="36"/>
      <c r="E39" s="140" t="s">
        <v>47</v>
      </c>
      <c r="F39" s="154">
        <f>ROUND((SUM(BI97:BI143)),  2)</f>
        <v>0</v>
      </c>
      <c r="G39" s="36"/>
      <c r="H39" s="36"/>
      <c r="I39" s="155">
        <v>0</v>
      </c>
      <c r="J39" s="154">
        <f>0</f>
        <v>0</v>
      </c>
      <c r="K39" s="36"/>
      <c r="L39" s="142"/>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142"/>
      <c r="S40" s="36"/>
      <c r="T40" s="36"/>
      <c r="U40" s="36"/>
      <c r="V40" s="36"/>
      <c r="W40" s="36"/>
      <c r="X40" s="36"/>
      <c r="Y40" s="36"/>
      <c r="Z40" s="36"/>
      <c r="AA40" s="36"/>
      <c r="AB40" s="36"/>
      <c r="AC40" s="36"/>
      <c r="AD40" s="36"/>
      <c r="AE40" s="36"/>
    </row>
    <row r="41" s="2" customFormat="1" ht="25.44" customHeight="1">
      <c r="A41" s="36"/>
      <c r="B41" s="42"/>
      <c r="C41" s="156"/>
      <c r="D41" s="157" t="s">
        <v>48</v>
      </c>
      <c r="E41" s="158"/>
      <c r="F41" s="158"/>
      <c r="G41" s="159" t="s">
        <v>49</v>
      </c>
      <c r="H41" s="160" t="s">
        <v>50</v>
      </c>
      <c r="I41" s="158"/>
      <c r="J41" s="161">
        <f>SUM(J32:J39)</f>
        <v>0</v>
      </c>
      <c r="K41" s="162"/>
      <c r="L41" s="142"/>
      <c r="S41" s="36"/>
      <c r="T41" s="36"/>
      <c r="U41" s="36"/>
      <c r="V41" s="36"/>
      <c r="W41" s="36"/>
      <c r="X41" s="36"/>
      <c r="Y41" s="36"/>
      <c r="Z41" s="36"/>
      <c r="AA41" s="36"/>
      <c r="AB41" s="36"/>
      <c r="AC41" s="36"/>
      <c r="AD41" s="36"/>
      <c r="AE41" s="36"/>
    </row>
    <row r="42" s="2" customFormat="1" ht="14.4" customHeight="1">
      <c r="A42" s="36"/>
      <c r="B42" s="163"/>
      <c r="C42" s="164"/>
      <c r="D42" s="164"/>
      <c r="E42" s="164"/>
      <c r="F42" s="164"/>
      <c r="G42" s="164"/>
      <c r="H42" s="164"/>
      <c r="I42" s="164"/>
      <c r="J42" s="164"/>
      <c r="K42" s="164"/>
      <c r="L42" s="142"/>
      <c r="S42" s="36"/>
      <c r="T42" s="36"/>
      <c r="U42" s="36"/>
      <c r="V42" s="36"/>
      <c r="W42" s="36"/>
      <c r="X42" s="36"/>
      <c r="Y42" s="36"/>
      <c r="Z42" s="36"/>
      <c r="AA42" s="36"/>
      <c r="AB42" s="36"/>
      <c r="AC42" s="36"/>
      <c r="AD42" s="36"/>
      <c r="AE42" s="36"/>
    </row>
    <row r="46" s="2" customFormat="1" ht="6.96" customHeight="1">
      <c r="A46" s="36"/>
      <c r="B46" s="165"/>
      <c r="C46" s="166"/>
      <c r="D46" s="166"/>
      <c r="E46" s="166"/>
      <c r="F46" s="166"/>
      <c r="G46" s="166"/>
      <c r="H46" s="166"/>
      <c r="I46" s="166"/>
      <c r="J46" s="166"/>
      <c r="K46" s="166"/>
      <c r="L46" s="142"/>
      <c r="S46" s="36"/>
      <c r="T46" s="36"/>
      <c r="U46" s="36"/>
      <c r="V46" s="36"/>
      <c r="W46" s="36"/>
      <c r="X46" s="36"/>
      <c r="Y46" s="36"/>
      <c r="Z46" s="36"/>
      <c r="AA46" s="36"/>
      <c r="AB46" s="36"/>
      <c r="AC46" s="36"/>
      <c r="AD46" s="36"/>
      <c r="AE46" s="36"/>
    </row>
    <row r="47" s="2" customFormat="1" ht="24.96" customHeight="1">
      <c r="A47" s="36"/>
      <c r="B47" s="37"/>
      <c r="C47" s="21" t="s">
        <v>206</v>
      </c>
      <c r="D47" s="38"/>
      <c r="E47" s="38"/>
      <c r="F47" s="38"/>
      <c r="G47" s="38"/>
      <c r="H47" s="38"/>
      <c r="I47" s="38"/>
      <c r="J47" s="38"/>
      <c r="K47" s="38"/>
      <c r="L47" s="142"/>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38"/>
      <c r="J48" s="38"/>
      <c r="K48" s="38"/>
      <c r="L48" s="142"/>
      <c r="S48" s="36"/>
      <c r="T48" s="36"/>
      <c r="U48" s="36"/>
      <c r="V48" s="36"/>
      <c r="W48" s="36"/>
      <c r="X48" s="36"/>
      <c r="Y48" s="36"/>
      <c r="Z48" s="36"/>
      <c r="AA48" s="36"/>
      <c r="AB48" s="36"/>
      <c r="AC48" s="36"/>
      <c r="AD48" s="36"/>
      <c r="AE48" s="36"/>
    </row>
    <row r="49" s="2" customFormat="1" ht="12" customHeight="1">
      <c r="A49" s="36"/>
      <c r="B49" s="37"/>
      <c r="C49" s="30" t="s">
        <v>16</v>
      </c>
      <c r="D49" s="38"/>
      <c r="E49" s="38"/>
      <c r="F49" s="38"/>
      <c r="G49" s="38"/>
      <c r="H49" s="38"/>
      <c r="I49" s="38"/>
      <c r="J49" s="38"/>
      <c r="K49" s="38"/>
      <c r="L49" s="142"/>
      <c r="S49" s="36"/>
      <c r="T49" s="36"/>
      <c r="U49" s="36"/>
      <c r="V49" s="36"/>
      <c r="W49" s="36"/>
      <c r="X49" s="36"/>
      <c r="Y49" s="36"/>
      <c r="Z49" s="36"/>
      <c r="AA49" s="36"/>
      <c r="AB49" s="36"/>
      <c r="AC49" s="36"/>
      <c r="AD49" s="36"/>
      <c r="AE49" s="36"/>
    </row>
    <row r="50" s="2" customFormat="1" ht="16.5" customHeight="1">
      <c r="A50" s="36"/>
      <c r="B50" s="37"/>
      <c r="C50" s="38"/>
      <c r="D50" s="38"/>
      <c r="E50" s="167" t="str">
        <f>E7</f>
        <v>Školní sklad FLD, trafostanice</v>
      </c>
      <c r="F50" s="30"/>
      <c r="G50" s="30"/>
      <c r="H50" s="30"/>
      <c r="I50" s="38"/>
      <c r="J50" s="38"/>
      <c r="K50" s="38"/>
      <c r="L50" s="142"/>
      <c r="S50" s="36"/>
      <c r="T50" s="36"/>
      <c r="U50" s="36"/>
      <c r="V50" s="36"/>
      <c r="W50" s="36"/>
      <c r="X50" s="36"/>
      <c r="Y50" s="36"/>
      <c r="Z50" s="36"/>
      <c r="AA50" s="36"/>
      <c r="AB50" s="36"/>
      <c r="AC50" s="36"/>
      <c r="AD50" s="36"/>
      <c r="AE50" s="36"/>
    </row>
    <row r="51" s="1" customFormat="1" ht="12" customHeight="1">
      <c r="B51" s="19"/>
      <c r="C51" s="30" t="s">
        <v>201</v>
      </c>
      <c r="D51" s="20"/>
      <c r="E51" s="20"/>
      <c r="F51" s="20"/>
      <c r="G51" s="20"/>
      <c r="H51" s="20"/>
      <c r="I51" s="20"/>
      <c r="J51" s="20"/>
      <c r="K51" s="20"/>
      <c r="L51" s="18"/>
    </row>
    <row r="52" s="2" customFormat="1" ht="16.5" customHeight="1">
      <c r="A52" s="36"/>
      <c r="B52" s="37"/>
      <c r="C52" s="38"/>
      <c r="D52" s="38"/>
      <c r="E52" s="167" t="s">
        <v>202</v>
      </c>
      <c r="F52" s="38"/>
      <c r="G52" s="38"/>
      <c r="H52" s="38"/>
      <c r="I52" s="38"/>
      <c r="J52" s="38"/>
      <c r="K52" s="38"/>
      <c r="L52" s="142"/>
      <c r="S52" s="36"/>
      <c r="T52" s="36"/>
      <c r="U52" s="36"/>
      <c r="V52" s="36"/>
      <c r="W52" s="36"/>
      <c r="X52" s="36"/>
      <c r="Y52" s="36"/>
      <c r="Z52" s="36"/>
      <c r="AA52" s="36"/>
      <c r="AB52" s="36"/>
      <c r="AC52" s="36"/>
      <c r="AD52" s="36"/>
      <c r="AE52" s="36"/>
    </row>
    <row r="53" s="2" customFormat="1" ht="12" customHeight="1">
      <c r="A53" s="36"/>
      <c r="B53" s="37"/>
      <c r="C53" s="30" t="s">
        <v>203</v>
      </c>
      <c r="D53" s="38"/>
      <c r="E53" s="38"/>
      <c r="F53" s="38"/>
      <c r="G53" s="38"/>
      <c r="H53" s="38"/>
      <c r="I53" s="38"/>
      <c r="J53" s="38"/>
      <c r="K53" s="38"/>
      <c r="L53" s="142"/>
      <c r="S53" s="36"/>
      <c r="T53" s="36"/>
      <c r="U53" s="36"/>
      <c r="V53" s="36"/>
      <c r="W53" s="36"/>
      <c r="X53" s="36"/>
      <c r="Y53" s="36"/>
      <c r="Z53" s="36"/>
      <c r="AA53" s="36"/>
      <c r="AB53" s="36"/>
      <c r="AC53" s="36"/>
      <c r="AD53" s="36"/>
      <c r="AE53" s="36"/>
    </row>
    <row r="54" s="2" customFormat="1" ht="16.5" customHeight="1">
      <c r="A54" s="36"/>
      <c r="B54" s="37"/>
      <c r="C54" s="38"/>
      <c r="D54" s="38"/>
      <c r="E54" s="67" t="str">
        <f>E11</f>
        <v xml:space="preserve">2020-076-01-08 - SO-01-08 omítky vnější- fasáda    </v>
      </c>
      <c r="F54" s="38"/>
      <c r="G54" s="38"/>
      <c r="H54" s="38"/>
      <c r="I54" s="38"/>
      <c r="J54" s="38"/>
      <c r="K54" s="38"/>
      <c r="L54" s="142"/>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38"/>
      <c r="J55" s="38"/>
      <c r="K55" s="38"/>
      <c r="L55" s="142"/>
      <c r="S55" s="36"/>
      <c r="T55" s="36"/>
      <c r="U55" s="36"/>
      <c r="V55" s="36"/>
      <c r="W55" s="36"/>
      <c r="X55" s="36"/>
      <c r="Y55" s="36"/>
      <c r="Z55" s="36"/>
      <c r="AA55" s="36"/>
      <c r="AB55" s="36"/>
      <c r="AC55" s="36"/>
      <c r="AD55" s="36"/>
      <c r="AE55" s="36"/>
    </row>
    <row r="56" s="2" customFormat="1" ht="12" customHeight="1">
      <c r="A56" s="36"/>
      <c r="B56" s="37"/>
      <c r="C56" s="30" t="s">
        <v>21</v>
      </c>
      <c r="D56" s="38"/>
      <c r="E56" s="38"/>
      <c r="F56" s="25" t="str">
        <f>F14</f>
        <v>Kamýcká 1176, Praha 6</v>
      </c>
      <c r="G56" s="38"/>
      <c r="H56" s="38"/>
      <c r="I56" s="30" t="s">
        <v>23</v>
      </c>
      <c r="J56" s="70" t="str">
        <f>IF(J14="","",J14)</f>
        <v>16. 10. 2020</v>
      </c>
      <c r="K56" s="38"/>
      <c r="L56" s="142"/>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38"/>
      <c r="J57" s="38"/>
      <c r="K57" s="38"/>
      <c r="L57" s="142"/>
      <c r="S57" s="36"/>
      <c r="T57" s="36"/>
      <c r="U57" s="36"/>
      <c r="V57" s="36"/>
      <c r="W57" s="36"/>
      <c r="X57" s="36"/>
      <c r="Y57" s="36"/>
      <c r="Z57" s="36"/>
      <c r="AA57" s="36"/>
      <c r="AB57" s="36"/>
      <c r="AC57" s="36"/>
      <c r="AD57" s="36"/>
      <c r="AE57" s="36"/>
    </row>
    <row r="58" s="2" customFormat="1" ht="40.05" customHeight="1">
      <c r="A58" s="36"/>
      <c r="B58" s="37"/>
      <c r="C58" s="30" t="s">
        <v>25</v>
      </c>
      <c r="D58" s="38"/>
      <c r="E58" s="38"/>
      <c r="F58" s="25" t="str">
        <f>E17</f>
        <v>ČZU v Praze, Kamýcká 1176, Praha 6</v>
      </c>
      <c r="G58" s="38"/>
      <c r="H58" s="38"/>
      <c r="I58" s="30" t="s">
        <v>31</v>
      </c>
      <c r="J58" s="34" t="str">
        <f>E23</f>
        <v>Ing. Vladimír Čapka, Gerstnerova 5/658, Praha 7</v>
      </c>
      <c r="K58" s="38"/>
      <c r="L58" s="142"/>
      <c r="S58" s="36"/>
      <c r="T58" s="36"/>
      <c r="U58" s="36"/>
      <c r="V58" s="36"/>
      <c r="W58" s="36"/>
      <c r="X58" s="36"/>
      <c r="Y58" s="36"/>
      <c r="Z58" s="36"/>
      <c r="AA58" s="36"/>
      <c r="AB58" s="36"/>
      <c r="AC58" s="36"/>
      <c r="AD58" s="36"/>
      <c r="AE58" s="36"/>
    </row>
    <row r="59" s="2" customFormat="1" ht="25.65" customHeight="1">
      <c r="A59" s="36"/>
      <c r="B59" s="37"/>
      <c r="C59" s="30" t="s">
        <v>29</v>
      </c>
      <c r="D59" s="38"/>
      <c r="E59" s="38"/>
      <c r="F59" s="25" t="str">
        <f>IF(E20="","",E20)</f>
        <v>Vyplň údaj</v>
      </c>
      <c r="G59" s="38"/>
      <c r="H59" s="38"/>
      <c r="I59" s="30" t="s">
        <v>34</v>
      </c>
      <c r="J59" s="34" t="str">
        <f>E26</f>
        <v>Ing. Dana Mlejnková</v>
      </c>
      <c r="K59" s="38"/>
      <c r="L59" s="142"/>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38"/>
      <c r="J60" s="38"/>
      <c r="K60" s="38"/>
      <c r="L60" s="142"/>
      <c r="S60" s="36"/>
      <c r="T60" s="36"/>
      <c r="U60" s="36"/>
      <c r="V60" s="36"/>
      <c r="W60" s="36"/>
      <c r="X60" s="36"/>
      <c r="Y60" s="36"/>
      <c r="Z60" s="36"/>
      <c r="AA60" s="36"/>
      <c r="AB60" s="36"/>
      <c r="AC60" s="36"/>
      <c r="AD60" s="36"/>
      <c r="AE60" s="36"/>
    </row>
    <row r="61" s="2" customFormat="1" ht="29.28" customHeight="1">
      <c r="A61" s="36"/>
      <c r="B61" s="37"/>
      <c r="C61" s="168" t="s">
        <v>207</v>
      </c>
      <c r="D61" s="169"/>
      <c r="E61" s="169"/>
      <c r="F61" s="169"/>
      <c r="G61" s="169"/>
      <c r="H61" s="169"/>
      <c r="I61" s="169"/>
      <c r="J61" s="170" t="s">
        <v>208</v>
      </c>
      <c r="K61" s="169"/>
      <c r="L61" s="142"/>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38"/>
      <c r="J62" s="38"/>
      <c r="K62" s="38"/>
      <c r="L62" s="142"/>
      <c r="S62" s="36"/>
      <c r="T62" s="36"/>
      <c r="U62" s="36"/>
      <c r="V62" s="36"/>
      <c r="W62" s="36"/>
      <c r="X62" s="36"/>
      <c r="Y62" s="36"/>
      <c r="Z62" s="36"/>
      <c r="AA62" s="36"/>
      <c r="AB62" s="36"/>
      <c r="AC62" s="36"/>
      <c r="AD62" s="36"/>
      <c r="AE62" s="36"/>
    </row>
    <row r="63" s="2" customFormat="1" ht="22.8" customHeight="1">
      <c r="A63" s="36"/>
      <c r="B63" s="37"/>
      <c r="C63" s="171" t="s">
        <v>70</v>
      </c>
      <c r="D63" s="38"/>
      <c r="E63" s="38"/>
      <c r="F63" s="38"/>
      <c r="G63" s="38"/>
      <c r="H63" s="38"/>
      <c r="I63" s="38"/>
      <c r="J63" s="100">
        <f>J97</f>
        <v>0</v>
      </c>
      <c r="K63" s="38"/>
      <c r="L63" s="142"/>
      <c r="S63" s="36"/>
      <c r="T63" s="36"/>
      <c r="U63" s="36"/>
      <c r="V63" s="36"/>
      <c r="W63" s="36"/>
      <c r="X63" s="36"/>
      <c r="Y63" s="36"/>
      <c r="Z63" s="36"/>
      <c r="AA63" s="36"/>
      <c r="AB63" s="36"/>
      <c r="AC63" s="36"/>
      <c r="AD63" s="36"/>
      <c r="AE63" s="36"/>
      <c r="AU63" s="15" t="s">
        <v>209</v>
      </c>
    </row>
    <row r="64" s="9" customFormat="1" ht="24.96" customHeight="1">
      <c r="A64" s="9"/>
      <c r="B64" s="172"/>
      <c r="C64" s="173"/>
      <c r="D64" s="174" t="s">
        <v>574</v>
      </c>
      <c r="E64" s="175"/>
      <c r="F64" s="175"/>
      <c r="G64" s="175"/>
      <c r="H64" s="175"/>
      <c r="I64" s="175"/>
      <c r="J64" s="176">
        <f>J98</f>
        <v>0</v>
      </c>
      <c r="K64" s="173"/>
      <c r="L64" s="177"/>
      <c r="S64" s="9"/>
      <c r="T64" s="9"/>
      <c r="U64" s="9"/>
      <c r="V64" s="9"/>
      <c r="W64" s="9"/>
      <c r="X64" s="9"/>
      <c r="Y64" s="9"/>
      <c r="Z64" s="9"/>
      <c r="AA64" s="9"/>
      <c r="AB64" s="9"/>
      <c r="AC64" s="9"/>
      <c r="AD64" s="9"/>
      <c r="AE64" s="9"/>
    </row>
    <row r="65" s="10" customFormat="1" ht="19.92" customHeight="1">
      <c r="A65" s="10"/>
      <c r="B65" s="178"/>
      <c r="C65" s="123"/>
      <c r="D65" s="179" t="s">
        <v>213</v>
      </c>
      <c r="E65" s="180"/>
      <c r="F65" s="180"/>
      <c r="G65" s="180"/>
      <c r="H65" s="180"/>
      <c r="I65" s="180"/>
      <c r="J65" s="181">
        <f>J99</f>
        <v>0</v>
      </c>
      <c r="K65" s="123"/>
      <c r="L65" s="182"/>
      <c r="S65" s="10"/>
      <c r="T65" s="10"/>
      <c r="U65" s="10"/>
      <c r="V65" s="10"/>
      <c r="W65" s="10"/>
      <c r="X65" s="10"/>
      <c r="Y65" s="10"/>
      <c r="Z65" s="10"/>
      <c r="AA65" s="10"/>
      <c r="AB65" s="10"/>
      <c r="AC65" s="10"/>
      <c r="AD65" s="10"/>
      <c r="AE65" s="10"/>
    </row>
    <row r="66" s="10" customFormat="1" ht="19.92" customHeight="1">
      <c r="A66" s="10"/>
      <c r="B66" s="178"/>
      <c r="C66" s="123"/>
      <c r="D66" s="179" t="s">
        <v>575</v>
      </c>
      <c r="E66" s="180"/>
      <c r="F66" s="180"/>
      <c r="G66" s="180"/>
      <c r="H66" s="180"/>
      <c r="I66" s="180"/>
      <c r="J66" s="181">
        <f>J100</f>
        <v>0</v>
      </c>
      <c r="K66" s="123"/>
      <c r="L66" s="182"/>
      <c r="S66" s="10"/>
      <c r="T66" s="10"/>
      <c r="U66" s="10"/>
      <c r="V66" s="10"/>
      <c r="W66" s="10"/>
      <c r="X66" s="10"/>
      <c r="Y66" s="10"/>
      <c r="Z66" s="10"/>
      <c r="AA66" s="10"/>
      <c r="AB66" s="10"/>
      <c r="AC66" s="10"/>
      <c r="AD66" s="10"/>
      <c r="AE66" s="10"/>
    </row>
    <row r="67" s="10" customFormat="1" ht="19.92" customHeight="1">
      <c r="A67" s="10"/>
      <c r="B67" s="178"/>
      <c r="C67" s="123"/>
      <c r="D67" s="179" t="s">
        <v>792</v>
      </c>
      <c r="E67" s="180"/>
      <c r="F67" s="180"/>
      <c r="G67" s="180"/>
      <c r="H67" s="180"/>
      <c r="I67" s="180"/>
      <c r="J67" s="181">
        <f>J109</f>
        <v>0</v>
      </c>
      <c r="K67" s="123"/>
      <c r="L67" s="182"/>
      <c r="S67" s="10"/>
      <c r="T67" s="10"/>
      <c r="U67" s="10"/>
      <c r="V67" s="10"/>
      <c r="W67" s="10"/>
      <c r="X67" s="10"/>
      <c r="Y67" s="10"/>
      <c r="Z67" s="10"/>
      <c r="AA67" s="10"/>
      <c r="AB67" s="10"/>
      <c r="AC67" s="10"/>
      <c r="AD67" s="10"/>
      <c r="AE67" s="10"/>
    </row>
    <row r="68" s="10" customFormat="1" ht="19.92" customHeight="1">
      <c r="A68" s="10"/>
      <c r="B68" s="178"/>
      <c r="C68" s="123"/>
      <c r="D68" s="179" t="s">
        <v>793</v>
      </c>
      <c r="E68" s="180"/>
      <c r="F68" s="180"/>
      <c r="G68" s="180"/>
      <c r="H68" s="180"/>
      <c r="I68" s="180"/>
      <c r="J68" s="181">
        <f>J112</f>
        <v>0</v>
      </c>
      <c r="K68" s="123"/>
      <c r="L68" s="182"/>
      <c r="S68" s="10"/>
      <c r="T68" s="10"/>
      <c r="U68" s="10"/>
      <c r="V68" s="10"/>
      <c r="W68" s="10"/>
      <c r="X68" s="10"/>
      <c r="Y68" s="10"/>
      <c r="Z68" s="10"/>
      <c r="AA68" s="10"/>
      <c r="AB68" s="10"/>
      <c r="AC68" s="10"/>
      <c r="AD68" s="10"/>
      <c r="AE68" s="10"/>
    </row>
    <row r="69" s="10" customFormat="1" ht="19.92" customHeight="1">
      <c r="A69" s="10"/>
      <c r="B69" s="178"/>
      <c r="C69" s="123"/>
      <c r="D69" s="179" t="s">
        <v>794</v>
      </c>
      <c r="E69" s="180"/>
      <c r="F69" s="180"/>
      <c r="G69" s="180"/>
      <c r="H69" s="180"/>
      <c r="I69" s="180"/>
      <c r="J69" s="181">
        <f>J115</f>
        <v>0</v>
      </c>
      <c r="K69" s="123"/>
      <c r="L69" s="182"/>
      <c r="S69" s="10"/>
      <c r="T69" s="10"/>
      <c r="U69" s="10"/>
      <c r="V69" s="10"/>
      <c r="W69" s="10"/>
      <c r="X69" s="10"/>
      <c r="Y69" s="10"/>
      <c r="Z69" s="10"/>
      <c r="AA69" s="10"/>
      <c r="AB69" s="10"/>
      <c r="AC69" s="10"/>
      <c r="AD69" s="10"/>
      <c r="AE69" s="10"/>
    </row>
    <row r="70" s="10" customFormat="1" ht="19.92" customHeight="1">
      <c r="A70" s="10"/>
      <c r="B70" s="178"/>
      <c r="C70" s="123"/>
      <c r="D70" s="179" t="s">
        <v>795</v>
      </c>
      <c r="E70" s="180"/>
      <c r="F70" s="180"/>
      <c r="G70" s="180"/>
      <c r="H70" s="180"/>
      <c r="I70" s="180"/>
      <c r="J70" s="181">
        <f>J123</f>
        <v>0</v>
      </c>
      <c r="K70" s="123"/>
      <c r="L70" s="182"/>
      <c r="S70" s="10"/>
      <c r="T70" s="10"/>
      <c r="U70" s="10"/>
      <c r="V70" s="10"/>
      <c r="W70" s="10"/>
      <c r="X70" s="10"/>
      <c r="Y70" s="10"/>
      <c r="Z70" s="10"/>
      <c r="AA70" s="10"/>
      <c r="AB70" s="10"/>
      <c r="AC70" s="10"/>
      <c r="AD70" s="10"/>
      <c r="AE70" s="10"/>
    </row>
    <row r="71" s="10" customFormat="1" ht="19.92" customHeight="1">
      <c r="A71" s="10"/>
      <c r="B71" s="178"/>
      <c r="C71" s="123"/>
      <c r="D71" s="179" t="s">
        <v>720</v>
      </c>
      <c r="E71" s="180"/>
      <c r="F71" s="180"/>
      <c r="G71" s="180"/>
      <c r="H71" s="180"/>
      <c r="I71" s="180"/>
      <c r="J71" s="181">
        <f>J128</f>
        <v>0</v>
      </c>
      <c r="K71" s="123"/>
      <c r="L71" s="182"/>
      <c r="S71" s="10"/>
      <c r="T71" s="10"/>
      <c r="U71" s="10"/>
      <c r="V71" s="10"/>
      <c r="W71" s="10"/>
      <c r="X71" s="10"/>
      <c r="Y71" s="10"/>
      <c r="Z71" s="10"/>
      <c r="AA71" s="10"/>
      <c r="AB71" s="10"/>
      <c r="AC71" s="10"/>
      <c r="AD71" s="10"/>
      <c r="AE71" s="10"/>
    </row>
    <row r="72" s="10" customFormat="1" ht="19.92" customHeight="1">
      <c r="A72" s="10"/>
      <c r="B72" s="178"/>
      <c r="C72" s="123"/>
      <c r="D72" s="179" t="s">
        <v>214</v>
      </c>
      <c r="E72" s="180"/>
      <c r="F72" s="180"/>
      <c r="G72" s="180"/>
      <c r="H72" s="180"/>
      <c r="I72" s="180"/>
      <c r="J72" s="181">
        <f>J132</f>
        <v>0</v>
      </c>
      <c r="K72" s="123"/>
      <c r="L72" s="182"/>
      <c r="S72" s="10"/>
      <c r="T72" s="10"/>
      <c r="U72" s="10"/>
      <c r="V72" s="10"/>
      <c r="W72" s="10"/>
      <c r="X72" s="10"/>
      <c r="Y72" s="10"/>
      <c r="Z72" s="10"/>
      <c r="AA72" s="10"/>
      <c r="AB72" s="10"/>
      <c r="AC72" s="10"/>
      <c r="AD72" s="10"/>
      <c r="AE72" s="10"/>
    </row>
    <row r="73" s="9" customFormat="1" ht="24.96" customHeight="1">
      <c r="A73" s="9"/>
      <c r="B73" s="172"/>
      <c r="C73" s="173"/>
      <c r="D73" s="174" t="s">
        <v>215</v>
      </c>
      <c r="E73" s="175"/>
      <c r="F73" s="175"/>
      <c r="G73" s="175"/>
      <c r="H73" s="175"/>
      <c r="I73" s="175"/>
      <c r="J73" s="176">
        <f>J134</f>
        <v>0</v>
      </c>
      <c r="K73" s="173"/>
      <c r="L73" s="177"/>
      <c r="S73" s="9"/>
      <c r="T73" s="9"/>
      <c r="U73" s="9"/>
      <c r="V73" s="9"/>
      <c r="W73" s="9"/>
      <c r="X73" s="9"/>
      <c r="Y73" s="9"/>
      <c r="Z73" s="9"/>
      <c r="AA73" s="9"/>
      <c r="AB73" s="9"/>
      <c r="AC73" s="9"/>
      <c r="AD73" s="9"/>
      <c r="AE73" s="9"/>
    </row>
    <row r="74" s="10" customFormat="1" ht="19.92" customHeight="1">
      <c r="A74" s="10"/>
      <c r="B74" s="178"/>
      <c r="C74" s="123"/>
      <c r="D74" s="179" t="s">
        <v>480</v>
      </c>
      <c r="E74" s="180"/>
      <c r="F74" s="180"/>
      <c r="G74" s="180"/>
      <c r="H74" s="180"/>
      <c r="I74" s="180"/>
      <c r="J74" s="181">
        <f>J135</f>
        <v>0</v>
      </c>
      <c r="K74" s="123"/>
      <c r="L74" s="182"/>
      <c r="S74" s="10"/>
      <c r="T74" s="10"/>
      <c r="U74" s="10"/>
      <c r="V74" s="10"/>
      <c r="W74" s="10"/>
      <c r="X74" s="10"/>
      <c r="Y74" s="10"/>
      <c r="Z74" s="10"/>
      <c r="AA74" s="10"/>
      <c r="AB74" s="10"/>
      <c r="AC74" s="10"/>
      <c r="AD74" s="10"/>
      <c r="AE74" s="10"/>
    </row>
    <row r="75" s="10" customFormat="1" ht="19.92" customHeight="1">
      <c r="A75" s="10"/>
      <c r="B75" s="178"/>
      <c r="C75" s="123"/>
      <c r="D75" s="179" t="s">
        <v>796</v>
      </c>
      <c r="E75" s="180"/>
      <c r="F75" s="180"/>
      <c r="G75" s="180"/>
      <c r="H75" s="180"/>
      <c r="I75" s="180"/>
      <c r="J75" s="181">
        <f>J140</f>
        <v>0</v>
      </c>
      <c r="K75" s="123"/>
      <c r="L75" s="182"/>
      <c r="S75" s="10"/>
      <c r="T75" s="10"/>
      <c r="U75" s="10"/>
      <c r="V75" s="10"/>
      <c r="W75" s="10"/>
      <c r="X75" s="10"/>
      <c r="Y75" s="10"/>
      <c r="Z75" s="10"/>
      <c r="AA75" s="10"/>
      <c r="AB75" s="10"/>
      <c r="AC75" s="10"/>
      <c r="AD75" s="10"/>
      <c r="AE75" s="10"/>
    </row>
    <row r="76" s="2" customFormat="1" ht="21.84" customHeight="1">
      <c r="A76" s="36"/>
      <c r="B76" s="37"/>
      <c r="C76" s="38"/>
      <c r="D76" s="38"/>
      <c r="E76" s="38"/>
      <c r="F76" s="38"/>
      <c r="G76" s="38"/>
      <c r="H76" s="38"/>
      <c r="I76" s="38"/>
      <c r="J76" s="38"/>
      <c r="K76" s="38"/>
      <c r="L76" s="142"/>
      <c r="S76" s="36"/>
      <c r="T76" s="36"/>
      <c r="U76" s="36"/>
      <c r="V76" s="36"/>
      <c r="W76" s="36"/>
      <c r="X76" s="36"/>
      <c r="Y76" s="36"/>
      <c r="Z76" s="36"/>
      <c r="AA76" s="36"/>
      <c r="AB76" s="36"/>
      <c r="AC76" s="36"/>
      <c r="AD76" s="36"/>
      <c r="AE76" s="36"/>
    </row>
    <row r="77" s="2" customFormat="1" ht="6.96" customHeight="1">
      <c r="A77" s="36"/>
      <c r="B77" s="57"/>
      <c r="C77" s="58"/>
      <c r="D77" s="58"/>
      <c r="E77" s="58"/>
      <c r="F77" s="58"/>
      <c r="G77" s="58"/>
      <c r="H77" s="58"/>
      <c r="I77" s="58"/>
      <c r="J77" s="58"/>
      <c r="K77" s="58"/>
      <c r="L77" s="142"/>
      <c r="S77" s="36"/>
      <c r="T77" s="36"/>
      <c r="U77" s="36"/>
      <c r="V77" s="36"/>
      <c r="W77" s="36"/>
      <c r="X77" s="36"/>
      <c r="Y77" s="36"/>
      <c r="Z77" s="36"/>
      <c r="AA77" s="36"/>
      <c r="AB77" s="36"/>
      <c r="AC77" s="36"/>
      <c r="AD77" s="36"/>
      <c r="AE77" s="36"/>
    </row>
    <row r="81" s="2" customFormat="1" ht="6.96" customHeight="1">
      <c r="A81" s="36"/>
      <c r="B81" s="59"/>
      <c r="C81" s="60"/>
      <c r="D81" s="60"/>
      <c r="E81" s="60"/>
      <c r="F81" s="60"/>
      <c r="G81" s="60"/>
      <c r="H81" s="60"/>
      <c r="I81" s="60"/>
      <c r="J81" s="60"/>
      <c r="K81" s="60"/>
      <c r="L81" s="142"/>
      <c r="S81" s="36"/>
      <c r="T81" s="36"/>
      <c r="U81" s="36"/>
      <c r="V81" s="36"/>
      <c r="W81" s="36"/>
      <c r="X81" s="36"/>
      <c r="Y81" s="36"/>
      <c r="Z81" s="36"/>
      <c r="AA81" s="36"/>
      <c r="AB81" s="36"/>
      <c r="AC81" s="36"/>
      <c r="AD81" s="36"/>
      <c r="AE81" s="36"/>
    </row>
    <row r="82" s="2" customFormat="1" ht="24.96" customHeight="1">
      <c r="A82" s="36"/>
      <c r="B82" s="37"/>
      <c r="C82" s="21" t="s">
        <v>217</v>
      </c>
      <c r="D82" s="38"/>
      <c r="E82" s="38"/>
      <c r="F82" s="38"/>
      <c r="G82" s="38"/>
      <c r="H82" s="38"/>
      <c r="I82" s="38"/>
      <c r="J82" s="38"/>
      <c r="K82" s="38"/>
      <c r="L82" s="142"/>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142"/>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142"/>
      <c r="S84" s="36"/>
      <c r="T84" s="36"/>
      <c r="U84" s="36"/>
      <c r="V84" s="36"/>
      <c r="W84" s="36"/>
      <c r="X84" s="36"/>
      <c r="Y84" s="36"/>
      <c r="Z84" s="36"/>
      <c r="AA84" s="36"/>
      <c r="AB84" s="36"/>
      <c r="AC84" s="36"/>
      <c r="AD84" s="36"/>
      <c r="AE84" s="36"/>
    </row>
    <row r="85" s="2" customFormat="1" ht="16.5" customHeight="1">
      <c r="A85" s="36"/>
      <c r="B85" s="37"/>
      <c r="C85" s="38"/>
      <c r="D85" s="38"/>
      <c r="E85" s="167" t="str">
        <f>E7</f>
        <v>Školní sklad FLD, trafostanice</v>
      </c>
      <c r="F85" s="30"/>
      <c r="G85" s="30"/>
      <c r="H85" s="30"/>
      <c r="I85" s="38"/>
      <c r="J85" s="38"/>
      <c r="K85" s="38"/>
      <c r="L85" s="142"/>
      <c r="S85" s="36"/>
      <c r="T85" s="36"/>
      <c r="U85" s="36"/>
      <c r="V85" s="36"/>
      <c r="W85" s="36"/>
      <c r="X85" s="36"/>
      <c r="Y85" s="36"/>
      <c r="Z85" s="36"/>
      <c r="AA85" s="36"/>
      <c r="AB85" s="36"/>
      <c r="AC85" s="36"/>
      <c r="AD85" s="36"/>
      <c r="AE85" s="36"/>
    </row>
    <row r="86" s="1" customFormat="1" ht="12" customHeight="1">
      <c r="B86" s="19"/>
      <c r="C86" s="30" t="s">
        <v>201</v>
      </c>
      <c r="D86" s="20"/>
      <c r="E86" s="20"/>
      <c r="F86" s="20"/>
      <c r="G86" s="20"/>
      <c r="H86" s="20"/>
      <c r="I86" s="20"/>
      <c r="J86" s="20"/>
      <c r="K86" s="20"/>
      <c r="L86" s="18"/>
    </row>
    <row r="87" s="2" customFormat="1" ht="16.5" customHeight="1">
      <c r="A87" s="36"/>
      <c r="B87" s="37"/>
      <c r="C87" s="38"/>
      <c r="D87" s="38"/>
      <c r="E87" s="167" t="s">
        <v>202</v>
      </c>
      <c r="F87" s="38"/>
      <c r="G87" s="38"/>
      <c r="H87" s="38"/>
      <c r="I87" s="38"/>
      <c r="J87" s="38"/>
      <c r="K87" s="38"/>
      <c r="L87" s="142"/>
      <c r="S87" s="36"/>
      <c r="T87" s="36"/>
      <c r="U87" s="36"/>
      <c r="V87" s="36"/>
      <c r="W87" s="36"/>
      <c r="X87" s="36"/>
      <c r="Y87" s="36"/>
      <c r="Z87" s="36"/>
      <c r="AA87" s="36"/>
      <c r="AB87" s="36"/>
      <c r="AC87" s="36"/>
      <c r="AD87" s="36"/>
      <c r="AE87" s="36"/>
    </row>
    <row r="88" s="2" customFormat="1" ht="12" customHeight="1">
      <c r="A88" s="36"/>
      <c r="B88" s="37"/>
      <c r="C88" s="30" t="s">
        <v>203</v>
      </c>
      <c r="D88" s="38"/>
      <c r="E88" s="38"/>
      <c r="F88" s="38"/>
      <c r="G88" s="38"/>
      <c r="H88" s="38"/>
      <c r="I88" s="38"/>
      <c r="J88" s="38"/>
      <c r="K88" s="38"/>
      <c r="L88" s="142"/>
      <c r="S88" s="36"/>
      <c r="T88" s="36"/>
      <c r="U88" s="36"/>
      <c r="V88" s="36"/>
      <c r="W88" s="36"/>
      <c r="X88" s="36"/>
      <c r="Y88" s="36"/>
      <c r="Z88" s="36"/>
      <c r="AA88" s="36"/>
      <c r="AB88" s="36"/>
      <c r="AC88" s="36"/>
      <c r="AD88" s="36"/>
      <c r="AE88" s="36"/>
    </row>
    <row r="89" s="2" customFormat="1" ht="16.5" customHeight="1">
      <c r="A89" s="36"/>
      <c r="B89" s="37"/>
      <c r="C89" s="38"/>
      <c r="D89" s="38"/>
      <c r="E89" s="67" t="str">
        <f>E11</f>
        <v xml:space="preserve">2020-076-01-08 - SO-01-08 omítky vnější- fasáda    </v>
      </c>
      <c r="F89" s="38"/>
      <c r="G89" s="38"/>
      <c r="H89" s="38"/>
      <c r="I89" s="38"/>
      <c r="J89" s="38"/>
      <c r="K89" s="38"/>
      <c r="L89" s="142"/>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142"/>
      <c r="S90" s="36"/>
      <c r="T90" s="36"/>
      <c r="U90" s="36"/>
      <c r="V90" s="36"/>
      <c r="W90" s="36"/>
      <c r="X90" s="36"/>
      <c r="Y90" s="36"/>
      <c r="Z90" s="36"/>
      <c r="AA90" s="36"/>
      <c r="AB90" s="36"/>
      <c r="AC90" s="36"/>
      <c r="AD90" s="36"/>
      <c r="AE90" s="36"/>
    </row>
    <row r="91" s="2" customFormat="1" ht="12" customHeight="1">
      <c r="A91" s="36"/>
      <c r="B91" s="37"/>
      <c r="C91" s="30" t="s">
        <v>21</v>
      </c>
      <c r="D91" s="38"/>
      <c r="E91" s="38"/>
      <c r="F91" s="25" t="str">
        <f>F14</f>
        <v>Kamýcká 1176, Praha 6</v>
      </c>
      <c r="G91" s="38"/>
      <c r="H91" s="38"/>
      <c r="I91" s="30" t="s">
        <v>23</v>
      </c>
      <c r="J91" s="70" t="str">
        <f>IF(J14="","",J14)</f>
        <v>16. 10. 2020</v>
      </c>
      <c r="K91" s="38"/>
      <c r="L91" s="142"/>
      <c r="S91" s="36"/>
      <c r="T91" s="36"/>
      <c r="U91" s="36"/>
      <c r="V91" s="36"/>
      <c r="W91" s="36"/>
      <c r="X91" s="36"/>
      <c r="Y91" s="36"/>
      <c r="Z91" s="36"/>
      <c r="AA91" s="36"/>
      <c r="AB91" s="36"/>
      <c r="AC91" s="36"/>
      <c r="AD91" s="36"/>
      <c r="AE91" s="36"/>
    </row>
    <row r="92" s="2" customFormat="1" ht="6.96" customHeight="1">
      <c r="A92" s="36"/>
      <c r="B92" s="37"/>
      <c r="C92" s="38"/>
      <c r="D92" s="38"/>
      <c r="E92" s="38"/>
      <c r="F92" s="38"/>
      <c r="G92" s="38"/>
      <c r="H92" s="38"/>
      <c r="I92" s="38"/>
      <c r="J92" s="38"/>
      <c r="K92" s="38"/>
      <c r="L92" s="142"/>
      <c r="S92" s="36"/>
      <c r="T92" s="36"/>
      <c r="U92" s="36"/>
      <c r="V92" s="36"/>
      <c r="W92" s="36"/>
      <c r="X92" s="36"/>
      <c r="Y92" s="36"/>
      <c r="Z92" s="36"/>
      <c r="AA92" s="36"/>
      <c r="AB92" s="36"/>
      <c r="AC92" s="36"/>
      <c r="AD92" s="36"/>
      <c r="AE92" s="36"/>
    </row>
    <row r="93" s="2" customFormat="1" ht="40.05" customHeight="1">
      <c r="A93" s="36"/>
      <c r="B93" s="37"/>
      <c r="C93" s="30" t="s">
        <v>25</v>
      </c>
      <c r="D93" s="38"/>
      <c r="E93" s="38"/>
      <c r="F93" s="25" t="str">
        <f>E17</f>
        <v>ČZU v Praze, Kamýcká 1176, Praha 6</v>
      </c>
      <c r="G93" s="38"/>
      <c r="H93" s="38"/>
      <c r="I93" s="30" t="s">
        <v>31</v>
      </c>
      <c r="J93" s="34" t="str">
        <f>E23</f>
        <v>Ing. Vladimír Čapka, Gerstnerova 5/658, Praha 7</v>
      </c>
      <c r="K93" s="38"/>
      <c r="L93" s="142"/>
      <c r="S93" s="36"/>
      <c r="T93" s="36"/>
      <c r="U93" s="36"/>
      <c r="V93" s="36"/>
      <c r="W93" s="36"/>
      <c r="X93" s="36"/>
      <c r="Y93" s="36"/>
      <c r="Z93" s="36"/>
      <c r="AA93" s="36"/>
      <c r="AB93" s="36"/>
      <c r="AC93" s="36"/>
      <c r="AD93" s="36"/>
      <c r="AE93" s="36"/>
    </row>
    <row r="94" s="2" customFormat="1" ht="25.65" customHeight="1">
      <c r="A94" s="36"/>
      <c r="B94" s="37"/>
      <c r="C94" s="30" t="s">
        <v>29</v>
      </c>
      <c r="D94" s="38"/>
      <c r="E94" s="38"/>
      <c r="F94" s="25" t="str">
        <f>IF(E20="","",E20)</f>
        <v>Vyplň údaj</v>
      </c>
      <c r="G94" s="38"/>
      <c r="H94" s="38"/>
      <c r="I94" s="30" t="s">
        <v>34</v>
      </c>
      <c r="J94" s="34" t="str">
        <f>E26</f>
        <v>Ing. Dana Mlejnková</v>
      </c>
      <c r="K94" s="38"/>
      <c r="L94" s="142"/>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142"/>
      <c r="S95" s="36"/>
      <c r="T95" s="36"/>
      <c r="U95" s="36"/>
      <c r="V95" s="36"/>
      <c r="W95" s="36"/>
      <c r="X95" s="36"/>
      <c r="Y95" s="36"/>
      <c r="Z95" s="36"/>
      <c r="AA95" s="36"/>
      <c r="AB95" s="36"/>
      <c r="AC95" s="36"/>
      <c r="AD95" s="36"/>
      <c r="AE95" s="36"/>
    </row>
    <row r="96" s="11" customFormat="1" ht="29.28" customHeight="1">
      <c r="A96" s="183"/>
      <c r="B96" s="184"/>
      <c r="C96" s="185" t="s">
        <v>218</v>
      </c>
      <c r="D96" s="186" t="s">
        <v>57</v>
      </c>
      <c r="E96" s="186" t="s">
        <v>53</v>
      </c>
      <c r="F96" s="186" t="s">
        <v>54</v>
      </c>
      <c r="G96" s="186" t="s">
        <v>219</v>
      </c>
      <c r="H96" s="186" t="s">
        <v>220</v>
      </c>
      <c r="I96" s="186" t="s">
        <v>221</v>
      </c>
      <c r="J96" s="186" t="s">
        <v>208</v>
      </c>
      <c r="K96" s="187" t="s">
        <v>222</v>
      </c>
      <c r="L96" s="188"/>
      <c r="M96" s="90" t="s">
        <v>19</v>
      </c>
      <c r="N96" s="91" t="s">
        <v>42</v>
      </c>
      <c r="O96" s="91" t="s">
        <v>223</v>
      </c>
      <c r="P96" s="91" t="s">
        <v>224</v>
      </c>
      <c r="Q96" s="91" t="s">
        <v>225</v>
      </c>
      <c r="R96" s="91" t="s">
        <v>226</v>
      </c>
      <c r="S96" s="91" t="s">
        <v>227</v>
      </c>
      <c r="T96" s="92" t="s">
        <v>228</v>
      </c>
      <c r="U96" s="183"/>
      <c r="V96" s="183"/>
      <c r="W96" s="183"/>
      <c r="X96" s="183"/>
      <c r="Y96" s="183"/>
      <c r="Z96" s="183"/>
      <c r="AA96" s="183"/>
      <c r="AB96" s="183"/>
      <c r="AC96" s="183"/>
      <c r="AD96" s="183"/>
      <c r="AE96" s="183"/>
    </row>
    <row r="97" s="2" customFormat="1" ht="22.8" customHeight="1">
      <c r="A97" s="36"/>
      <c r="B97" s="37"/>
      <c r="C97" s="97" t="s">
        <v>229</v>
      </c>
      <c r="D97" s="38"/>
      <c r="E97" s="38"/>
      <c r="F97" s="38"/>
      <c r="G97" s="38"/>
      <c r="H97" s="38"/>
      <c r="I97" s="38"/>
      <c r="J97" s="189">
        <f>BK97</f>
        <v>0</v>
      </c>
      <c r="K97" s="38"/>
      <c r="L97" s="42"/>
      <c r="M97" s="93"/>
      <c r="N97" s="190"/>
      <c r="O97" s="94"/>
      <c r="P97" s="191">
        <f>P98+P134</f>
        <v>0</v>
      </c>
      <c r="Q97" s="94"/>
      <c r="R97" s="191">
        <f>R98+R134</f>
        <v>6.9699216726000008</v>
      </c>
      <c r="S97" s="94"/>
      <c r="T97" s="192">
        <f>T98+T134</f>
        <v>0</v>
      </c>
      <c r="U97" s="36"/>
      <c r="V97" s="36"/>
      <c r="W97" s="36"/>
      <c r="X97" s="36"/>
      <c r="Y97" s="36"/>
      <c r="Z97" s="36"/>
      <c r="AA97" s="36"/>
      <c r="AB97" s="36"/>
      <c r="AC97" s="36"/>
      <c r="AD97" s="36"/>
      <c r="AE97" s="36"/>
      <c r="AT97" s="15" t="s">
        <v>71</v>
      </c>
      <c r="AU97" s="15" t="s">
        <v>209</v>
      </c>
      <c r="BK97" s="193">
        <f>BK98+BK134</f>
        <v>0</v>
      </c>
    </row>
    <row r="98" s="12" customFormat="1" ht="25.92" customHeight="1">
      <c r="A98" s="12"/>
      <c r="B98" s="194"/>
      <c r="C98" s="195"/>
      <c r="D98" s="196" t="s">
        <v>71</v>
      </c>
      <c r="E98" s="197" t="s">
        <v>230</v>
      </c>
      <c r="F98" s="197" t="s">
        <v>577</v>
      </c>
      <c r="G98" s="195"/>
      <c r="H98" s="195"/>
      <c r="I98" s="198"/>
      <c r="J98" s="199">
        <f>BK98</f>
        <v>0</v>
      </c>
      <c r="K98" s="195"/>
      <c r="L98" s="200"/>
      <c r="M98" s="201"/>
      <c r="N98" s="202"/>
      <c r="O98" s="202"/>
      <c r="P98" s="203">
        <f>P99+P100+P109+P112+P115+P123+P128+P132</f>
        <v>0</v>
      </c>
      <c r="Q98" s="202"/>
      <c r="R98" s="203">
        <f>R99+R100+R109+R112+R115+R123+R128+R132</f>
        <v>6.220151672600001</v>
      </c>
      <c r="S98" s="202"/>
      <c r="T98" s="204">
        <f>T99+T100+T109+T112+T115+T123+T128+T132</f>
        <v>0</v>
      </c>
      <c r="U98" s="12"/>
      <c r="V98" s="12"/>
      <c r="W98" s="12"/>
      <c r="X98" s="12"/>
      <c r="Y98" s="12"/>
      <c r="Z98" s="12"/>
      <c r="AA98" s="12"/>
      <c r="AB98" s="12"/>
      <c r="AC98" s="12"/>
      <c r="AD98" s="12"/>
      <c r="AE98" s="12"/>
      <c r="AR98" s="205" t="s">
        <v>79</v>
      </c>
      <c r="AT98" s="206" t="s">
        <v>71</v>
      </c>
      <c r="AU98" s="206" t="s">
        <v>72</v>
      </c>
      <c r="AY98" s="205" t="s">
        <v>232</v>
      </c>
      <c r="BK98" s="207">
        <f>BK99+BK100+BK109+BK112+BK115+BK123+BK128+BK132</f>
        <v>0</v>
      </c>
    </row>
    <row r="99" s="12" customFormat="1" ht="22.8" customHeight="1">
      <c r="A99" s="12"/>
      <c r="B99" s="194"/>
      <c r="C99" s="195"/>
      <c r="D99" s="196" t="s">
        <v>71</v>
      </c>
      <c r="E99" s="208" t="s">
        <v>256</v>
      </c>
      <c r="F99" s="208" t="s">
        <v>349</v>
      </c>
      <c r="G99" s="195"/>
      <c r="H99" s="195"/>
      <c r="I99" s="198"/>
      <c r="J99" s="209">
        <f>BK99</f>
        <v>0</v>
      </c>
      <c r="K99" s="195"/>
      <c r="L99" s="200"/>
      <c r="M99" s="201"/>
      <c r="N99" s="202"/>
      <c r="O99" s="202"/>
      <c r="P99" s="203">
        <v>0</v>
      </c>
      <c r="Q99" s="202"/>
      <c r="R99" s="203">
        <v>0</v>
      </c>
      <c r="S99" s="202"/>
      <c r="T99" s="204">
        <v>0</v>
      </c>
      <c r="U99" s="12"/>
      <c r="V99" s="12"/>
      <c r="W99" s="12"/>
      <c r="X99" s="12"/>
      <c r="Y99" s="12"/>
      <c r="Z99" s="12"/>
      <c r="AA99" s="12"/>
      <c r="AB99" s="12"/>
      <c r="AC99" s="12"/>
      <c r="AD99" s="12"/>
      <c r="AE99" s="12"/>
      <c r="AR99" s="205" t="s">
        <v>79</v>
      </c>
      <c r="AT99" s="206" t="s">
        <v>71</v>
      </c>
      <c r="AU99" s="206" t="s">
        <v>79</v>
      </c>
      <c r="AY99" s="205" t="s">
        <v>232</v>
      </c>
      <c r="BK99" s="207">
        <v>0</v>
      </c>
    </row>
    <row r="100" s="12" customFormat="1" ht="22.8" customHeight="1">
      <c r="A100" s="12"/>
      <c r="B100" s="194"/>
      <c r="C100" s="195"/>
      <c r="D100" s="196" t="s">
        <v>71</v>
      </c>
      <c r="E100" s="208" t="s">
        <v>585</v>
      </c>
      <c r="F100" s="208" t="s">
        <v>586</v>
      </c>
      <c r="G100" s="195"/>
      <c r="H100" s="195"/>
      <c r="I100" s="198"/>
      <c r="J100" s="209">
        <f>BK100</f>
        <v>0</v>
      </c>
      <c r="K100" s="195"/>
      <c r="L100" s="200"/>
      <c r="M100" s="201"/>
      <c r="N100" s="202"/>
      <c r="O100" s="202"/>
      <c r="P100" s="203">
        <f>SUM(P101:P108)</f>
        <v>0</v>
      </c>
      <c r="Q100" s="202"/>
      <c r="R100" s="203">
        <f>SUM(R101:R108)</f>
        <v>5.8859341506000007</v>
      </c>
      <c r="S100" s="202"/>
      <c r="T100" s="204">
        <f>SUM(T101:T108)</f>
        <v>0</v>
      </c>
      <c r="U100" s="12"/>
      <c r="V100" s="12"/>
      <c r="W100" s="12"/>
      <c r="X100" s="12"/>
      <c r="Y100" s="12"/>
      <c r="Z100" s="12"/>
      <c r="AA100" s="12"/>
      <c r="AB100" s="12"/>
      <c r="AC100" s="12"/>
      <c r="AD100" s="12"/>
      <c r="AE100" s="12"/>
      <c r="AR100" s="205" t="s">
        <v>79</v>
      </c>
      <c r="AT100" s="206" t="s">
        <v>71</v>
      </c>
      <c r="AU100" s="206" t="s">
        <v>79</v>
      </c>
      <c r="AY100" s="205" t="s">
        <v>232</v>
      </c>
      <c r="BK100" s="207">
        <f>SUM(BK101:BK108)</f>
        <v>0</v>
      </c>
    </row>
    <row r="101" s="2" customFormat="1" ht="24.15" customHeight="1">
      <c r="A101" s="36"/>
      <c r="B101" s="37"/>
      <c r="C101" s="210" t="s">
        <v>79</v>
      </c>
      <c r="D101" s="210" t="s">
        <v>234</v>
      </c>
      <c r="E101" s="211" t="s">
        <v>797</v>
      </c>
      <c r="F101" s="212" t="s">
        <v>798</v>
      </c>
      <c r="G101" s="213" t="s">
        <v>237</v>
      </c>
      <c r="H101" s="214">
        <v>161.03700000000001</v>
      </c>
      <c r="I101" s="215"/>
      <c r="J101" s="216">
        <f>ROUND(I101*H101,2)</f>
        <v>0</v>
      </c>
      <c r="K101" s="212" t="s">
        <v>238</v>
      </c>
      <c r="L101" s="42"/>
      <c r="M101" s="217" t="s">
        <v>19</v>
      </c>
      <c r="N101" s="218" t="s">
        <v>43</v>
      </c>
      <c r="O101" s="82"/>
      <c r="P101" s="219">
        <f>O101*H101</f>
        <v>0</v>
      </c>
      <c r="Q101" s="219">
        <v>0.0096474400000000002</v>
      </c>
      <c r="R101" s="219">
        <f>Q101*H101</f>
        <v>1.55359479528</v>
      </c>
      <c r="S101" s="219">
        <v>0</v>
      </c>
      <c r="T101" s="220">
        <f>S101*H101</f>
        <v>0</v>
      </c>
      <c r="U101" s="36"/>
      <c r="V101" s="36"/>
      <c r="W101" s="36"/>
      <c r="X101" s="36"/>
      <c r="Y101" s="36"/>
      <c r="Z101" s="36"/>
      <c r="AA101" s="36"/>
      <c r="AB101" s="36"/>
      <c r="AC101" s="36"/>
      <c r="AD101" s="36"/>
      <c r="AE101" s="36"/>
      <c r="AR101" s="221" t="s">
        <v>239</v>
      </c>
      <c r="AT101" s="221" t="s">
        <v>234</v>
      </c>
      <c r="AU101" s="221" t="s">
        <v>81</v>
      </c>
      <c r="AY101" s="15" t="s">
        <v>232</v>
      </c>
      <c r="BE101" s="222">
        <f>IF(N101="základní",J101,0)</f>
        <v>0</v>
      </c>
      <c r="BF101" s="222">
        <f>IF(N101="snížená",J101,0)</f>
        <v>0</v>
      </c>
      <c r="BG101" s="222">
        <f>IF(N101="zákl. přenesená",J101,0)</f>
        <v>0</v>
      </c>
      <c r="BH101" s="222">
        <f>IF(N101="sníž. přenesená",J101,0)</f>
        <v>0</v>
      </c>
      <c r="BI101" s="222">
        <f>IF(N101="nulová",J101,0)</f>
        <v>0</v>
      </c>
      <c r="BJ101" s="15" t="s">
        <v>79</v>
      </c>
      <c r="BK101" s="222">
        <f>ROUND(I101*H101,2)</f>
        <v>0</v>
      </c>
      <c r="BL101" s="15" t="s">
        <v>239</v>
      </c>
      <c r="BM101" s="221" t="s">
        <v>799</v>
      </c>
    </row>
    <row r="102" s="2" customFormat="1" ht="14.4" customHeight="1">
      <c r="A102" s="36"/>
      <c r="B102" s="37"/>
      <c r="C102" s="223" t="s">
        <v>81</v>
      </c>
      <c r="D102" s="223" t="s">
        <v>302</v>
      </c>
      <c r="E102" s="224" t="s">
        <v>800</v>
      </c>
      <c r="F102" s="225" t="s">
        <v>801</v>
      </c>
      <c r="G102" s="226" t="s">
        <v>237</v>
      </c>
      <c r="H102" s="227">
        <v>164.25800000000001</v>
      </c>
      <c r="I102" s="228"/>
      <c r="J102" s="229">
        <f>ROUND(I102*H102,2)</f>
        <v>0</v>
      </c>
      <c r="K102" s="225" t="s">
        <v>238</v>
      </c>
      <c r="L102" s="230"/>
      <c r="M102" s="231" t="s">
        <v>19</v>
      </c>
      <c r="N102" s="232" t="s">
        <v>43</v>
      </c>
      <c r="O102" s="82"/>
      <c r="P102" s="219">
        <f>O102*H102</f>
        <v>0</v>
      </c>
      <c r="Q102" s="219">
        <v>0.022499999999999999</v>
      </c>
      <c r="R102" s="219">
        <f>Q102*H102</f>
        <v>3.695805</v>
      </c>
      <c r="S102" s="219">
        <v>0</v>
      </c>
      <c r="T102" s="220">
        <f>S102*H102</f>
        <v>0</v>
      </c>
      <c r="U102" s="36"/>
      <c r="V102" s="36"/>
      <c r="W102" s="36"/>
      <c r="X102" s="36"/>
      <c r="Y102" s="36"/>
      <c r="Z102" s="36"/>
      <c r="AA102" s="36"/>
      <c r="AB102" s="36"/>
      <c r="AC102" s="36"/>
      <c r="AD102" s="36"/>
      <c r="AE102" s="36"/>
      <c r="AR102" s="221" t="s">
        <v>264</v>
      </c>
      <c r="AT102" s="221" t="s">
        <v>302</v>
      </c>
      <c r="AU102" s="221" t="s">
        <v>81</v>
      </c>
      <c r="AY102" s="15" t="s">
        <v>232</v>
      </c>
      <c r="BE102" s="222">
        <f>IF(N102="základní",J102,0)</f>
        <v>0</v>
      </c>
      <c r="BF102" s="222">
        <f>IF(N102="snížená",J102,0)</f>
        <v>0</v>
      </c>
      <c r="BG102" s="222">
        <f>IF(N102="zákl. přenesená",J102,0)</f>
        <v>0</v>
      </c>
      <c r="BH102" s="222">
        <f>IF(N102="sníž. přenesená",J102,0)</f>
        <v>0</v>
      </c>
      <c r="BI102" s="222">
        <f>IF(N102="nulová",J102,0)</f>
        <v>0</v>
      </c>
      <c r="BJ102" s="15" t="s">
        <v>79</v>
      </c>
      <c r="BK102" s="222">
        <f>ROUND(I102*H102,2)</f>
        <v>0</v>
      </c>
      <c r="BL102" s="15" t="s">
        <v>239</v>
      </c>
      <c r="BM102" s="221" t="s">
        <v>802</v>
      </c>
    </row>
    <row r="103" s="2" customFormat="1" ht="24.15" customHeight="1">
      <c r="A103" s="36"/>
      <c r="B103" s="37"/>
      <c r="C103" s="210" t="s">
        <v>245</v>
      </c>
      <c r="D103" s="210" t="s">
        <v>234</v>
      </c>
      <c r="E103" s="211" t="s">
        <v>803</v>
      </c>
      <c r="F103" s="212" t="s">
        <v>804</v>
      </c>
      <c r="G103" s="213" t="s">
        <v>237</v>
      </c>
      <c r="H103" s="214">
        <v>271.80900000000003</v>
      </c>
      <c r="I103" s="215"/>
      <c r="J103" s="216">
        <f>ROUND(I103*H103,2)</f>
        <v>0</v>
      </c>
      <c r="K103" s="212" t="s">
        <v>238</v>
      </c>
      <c r="L103" s="42"/>
      <c r="M103" s="217" t="s">
        <v>19</v>
      </c>
      <c r="N103" s="218" t="s">
        <v>43</v>
      </c>
      <c r="O103" s="82"/>
      <c r="P103" s="219">
        <f>O103*H103</f>
        <v>0</v>
      </c>
      <c r="Q103" s="219">
        <v>4.7999999999999996E-07</v>
      </c>
      <c r="R103" s="219">
        <f>Q103*H103</f>
        <v>0.00013046832000000001</v>
      </c>
      <c r="S103" s="219">
        <v>0</v>
      </c>
      <c r="T103" s="220">
        <f>S103*H103</f>
        <v>0</v>
      </c>
      <c r="U103" s="36"/>
      <c r="V103" s="36"/>
      <c r="W103" s="36"/>
      <c r="X103" s="36"/>
      <c r="Y103" s="36"/>
      <c r="Z103" s="36"/>
      <c r="AA103" s="36"/>
      <c r="AB103" s="36"/>
      <c r="AC103" s="36"/>
      <c r="AD103" s="36"/>
      <c r="AE103" s="36"/>
      <c r="AR103" s="221" t="s">
        <v>239</v>
      </c>
      <c r="AT103" s="221" t="s">
        <v>234</v>
      </c>
      <c r="AU103" s="221" t="s">
        <v>81</v>
      </c>
      <c r="AY103" s="15" t="s">
        <v>232</v>
      </c>
      <c r="BE103" s="222">
        <f>IF(N103="základní",J103,0)</f>
        <v>0</v>
      </c>
      <c r="BF103" s="222">
        <f>IF(N103="snížená",J103,0)</f>
        <v>0</v>
      </c>
      <c r="BG103" s="222">
        <f>IF(N103="zákl. přenesená",J103,0)</f>
        <v>0</v>
      </c>
      <c r="BH103" s="222">
        <f>IF(N103="sníž. přenesená",J103,0)</f>
        <v>0</v>
      </c>
      <c r="BI103" s="222">
        <f>IF(N103="nulová",J103,0)</f>
        <v>0</v>
      </c>
      <c r="BJ103" s="15" t="s">
        <v>79</v>
      </c>
      <c r="BK103" s="222">
        <f>ROUND(I103*H103,2)</f>
        <v>0</v>
      </c>
      <c r="BL103" s="15" t="s">
        <v>239</v>
      </c>
      <c r="BM103" s="221" t="s">
        <v>805</v>
      </c>
    </row>
    <row r="104" s="2" customFormat="1" ht="14.4" customHeight="1">
      <c r="A104" s="36"/>
      <c r="B104" s="37"/>
      <c r="C104" s="210" t="s">
        <v>239</v>
      </c>
      <c r="D104" s="210" t="s">
        <v>234</v>
      </c>
      <c r="E104" s="211" t="s">
        <v>806</v>
      </c>
      <c r="F104" s="212" t="s">
        <v>807</v>
      </c>
      <c r="G104" s="213" t="s">
        <v>237</v>
      </c>
      <c r="H104" s="214">
        <v>161.03700000000001</v>
      </c>
      <c r="I104" s="215"/>
      <c r="J104" s="216">
        <f>ROUND(I104*H104,2)</f>
        <v>0</v>
      </c>
      <c r="K104" s="212" t="s">
        <v>238</v>
      </c>
      <c r="L104" s="42"/>
      <c r="M104" s="217" t="s">
        <v>19</v>
      </c>
      <c r="N104" s="218" t="s">
        <v>43</v>
      </c>
      <c r="O104" s="82"/>
      <c r="P104" s="219">
        <f>O104*H104</f>
        <v>0</v>
      </c>
      <c r="Q104" s="219">
        <v>0.000263</v>
      </c>
      <c r="R104" s="219">
        <f>Q104*H104</f>
        <v>0.042352730999999998</v>
      </c>
      <c r="S104" s="219">
        <v>0</v>
      </c>
      <c r="T104" s="220">
        <f>S104*H104</f>
        <v>0</v>
      </c>
      <c r="U104" s="36"/>
      <c r="V104" s="36"/>
      <c r="W104" s="36"/>
      <c r="X104" s="36"/>
      <c r="Y104" s="36"/>
      <c r="Z104" s="36"/>
      <c r="AA104" s="36"/>
      <c r="AB104" s="36"/>
      <c r="AC104" s="36"/>
      <c r="AD104" s="36"/>
      <c r="AE104" s="36"/>
      <c r="AR104" s="221" t="s">
        <v>239</v>
      </c>
      <c r="AT104" s="221" t="s">
        <v>234</v>
      </c>
      <c r="AU104" s="221" t="s">
        <v>81</v>
      </c>
      <c r="AY104" s="15" t="s">
        <v>232</v>
      </c>
      <c r="BE104" s="222">
        <f>IF(N104="základní",J104,0)</f>
        <v>0</v>
      </c>
      <c r="BF104" s="222">
        <f>IF(N104="snížená",J104,0)</f>
        <v>0</v>
      </c>
      <c r="BG104" s="222">
        <f>IF(N104="zákl. přenesená",J104,0)</f>
        <v>0</v>
      </c>
      <c r="BH104" s="222">
        <f>IF(N104="sníž. přenesená",J104,0)</f>
        <v>0</v>
      </c>
      <c r="BI104" s="222">
        <f>IF(N104="nulová",J104,0)</f>
        <v>0</v>
      </c>
      <c r="BJ104" s="15" t="s">
        <v>79</v>
      </c>
      <c r="BK104" s="222">
        <f>ROUND(I104*H104,2)</f>
        <v>0</v>
      </c>
      <c r="BL104" s="15" t="s">
        <v>239</v>
      </c>
      <c r="BM104" s="221" t="s">
        <v>808</v>
      </c>
    </row>
    <row r="105" s="2" customFormat="1" ht="24.15" customHeight="1">
      <c r="A105" s="36"/>
      <c r="B105" s="37"/>
      <c r="C105" s="210" t="s">
        <v>252</v>
      </c>
      <c r="D105" s="210" t="s">
        <v>234</v>
      </c>
      <c r="E105" s="211" t="s">
        <v>809</v>
      </c>
      <c r="F105" s="212" t="s">
        <v>810</v>
      </c>
      <c r="G105" s="213" t="s">
        <v>542</v>
      </c>
      <c r="H105" s="214">
        <v>2.8420000000000001</v>
      </c>
      <c r="I105" s="215"/>
      <c r="J105" s="216">
        <f>ROUND(I105*H105,2)</f>
        <v>0</v>
      </c>
      <c r="K105" s="212" t="s">
        <v>238</v>
      </c>
      <c r="L105" s="42"/>
      <c r="M105" s="217" t="s">
        <v>19</v>
      </c>
      <c r="N105" s="218" t="s">
        <v>43</v>
      </c>
      <c r="O105" s="82"/>
      <c r="P105" s="219">
        <f>O105*H105</f>
        <v>0</v>
      </c>
      <c r="Q105" s="219">
        <v>0.001758</v>
      </c>
      <c r="R105" s="219">
        <f>Q105*H105</f>
        <v>0.0049962360000000003</v>
      </c>
      <c r="S105" s="219">
        <v>0</v>
      </c>
      <c r="T105" s="220">
        <f>S105*H105</f>
        <v>0</v>
      </c>
      <c r="U105" s="36"/>
      <c r="V105" s="36"/>
      <c r="W105" s="36"/>
      <c r="X105" s="36"/>
      <c r="Y105" s="36"/>
      <c r="Z105" s="36"/>
      <c r="AA105" s="36"/>
      <c r="AB105" s="36"/>
      <c r="AC105" s="36"/>
      <c r="AD105" s="36"/>
      <c r="AE105" s="36"/>
      <c r="AR105" s="221" t="s">
        <v>239</v>
      </c>
      <c r="AT105" s="221" t="s">
        <v>234</v>
      </c>
      <c r="AU105" s="221" t="s">
        <v>81</v>
      </c>
      <c r="AY105" s="15" t="s">
        <v>232</v>
      </c>
      <c r="BE105" s="222">
        <f>IF(N105="základní",J105,0)</f>
        <v>0</v>
      </c>
      <c r="BF105" s="222">
        <f>IF(N105="snížená",J105,0)</f>
        <v>0</v>
      </c>
      <c r="BG105" s="222">
        <f>IF(N105="zákl. přenesená",J105,0)</f>
        <v>0</v>
      </c>
      <c r="BH105" s="222">
        <f>IF(N105="sníž. přenesená",J105,0)</f>
        <v>0</v>
      </c>
      <c r="BI105" s="222">
        <f>IF(N105="nulová",J105,0)</f>
        <v>0</v>
      </c>
      <c r="BJ105" s="15" t="s">
        <v>79</v>
      </c>
      <c r="BK105" s="222">
        <f>ROUND(I105*H105,2)</f>
        <v>0</v>
      </c>
      <c r="BL105" s="15" t="s">
        <v>239</v>
      </c>
      <c r="BM105" s="221" t="s">
        <v>811</v>
      </c>
    </row>
    <row r="106" s="2" customFormat="1" ht="14.4" customHeight="1">
      <c r="A106" s="36"/>
      <c r="B106" s="37"/>
      <c r="C106" s="223" t="s">
        <v>256</v>
      </c>
      <c r="D106" s="223" t="s">
        <v>302</v>
      </c>
      <c r="E106" s="224" t="s">
        <v>812</v>
      </c>
      <c r="F106" s="225" t="s">
        <v>813</v>
      </c>
      <c r="G106" s="226" t="s">
        <v>237</v>
      </c>
      <c r="H106" s="227">
        <v>3.1259999999999999</v>
      </c>
      <c r="I106" s="228"/>
      <c r="J106" s="229">
        <f>ROUND(I106*H106,2)</f>
        <v>0</v>
      </c>
      <c r="K106" s="225" t="s">
        <v>238</v>
      </c>
      <c r="L106" s="230"/>
      <c r="M106" s="231" t="s">
        <v>19</v>
      </c>
      <c r="N106" s="232" t="s">
        <v>43</v>
      </c>
      <c r="O106" s="82"/>
      <c r="P106" s="219">
        <f>O106*H106</f>
        <v>0</v>
      </c>
      <c r="Q106" s="219">
        <v>0.0060000000000000001</v>
      </c>
      <c r="R106" s="219">
        <f>Q106*H106</f>
        <v>0.018755999999999998</v>
      </c>
      <c r="S106" s="219">
        <v>0</v>
      </c>
      <c r="T106" s="220">
        <f>S106*H106</f>
        <v>0</v>
      </c>
      <c r="U106" s="36"/>
      <c r="V106" s="36"/>
      <c r="W106" s="36"/>
      <c r="X106" s="36"/>
      <c r="Y106" s="36"/>
      <c r="Z106" s="36"/>
      <c r="AA106" s="36"/>
      <c r="AB106" s="36"/>
      <c r="AC106" s="36"/>
      <c r="AD106" s="36"/>
      <c r="AE106" s="36"/>
      <c r="AR106" s="221" t="s">
        <v>264</v>
      </c>
      <c r="AT106" s="221" t="s">
        <v>302</v>
      </c>
      <c r="AU106" s="221" t="s">
        <v>81</v>
      </c>
      <c r="AY106" s="15" t="s">
        <v>232</v>
      </c>
      <c r="BE106" s="222">
        <f>IF(N106="základní",J106,0)</f>
        <v>0</v>
      </c>
      <c r="BF106" s="222">
        <f>IF(N106="snížená",J106,0)</f>
        <v>0</v>
      </c>
      <c r="BG106" s="222">
        <f>IF(N106="zákl. přenesená",J106,0)</f>
        <v>0</v>
      </c>
      <c r="BH106" s="222">
        <f>IF(N106="sníž. přenesená",J106,0)</f>
        <v>0</v>
      </c>
      <c r="BI106" s="222">
        <f>IF(N106="nulová",J106,0)</f>
        <v>0</v>
      </c>
      <c r="BJ106" s="15" t="s">
        <v>79</v>
      </c>
      <c r="BK106" s="222">
        <f>ROUND(I106*H106,2)</f>
        <v>0</v>
      </c>
      <c r="BL106" s="15" t="s">
        <v>239</v>
      </c>
      <c r="BM106" s="221" t="s">
        <v>814</v>
      </c>
    </row>
    <row r="107" s="2" customFormat="1" ht="24.15" customHeight="1">
      <c r="A107" s="36"/>
      <c r="B107" s="37"/>
      <c r="C107" s="210" t="s">
        <v>260</v>
      </c>
      <c r="D107" s="210" t="s">
        <v>234</v>
      </c>
      <c r="E107" s="211" t="s">
        <v>815</v>
      </c>
      <c r="F107" s="212" t="s">
        <v>816</v>
      </c>
      <c r="G107" s="213" t="s">
        <v>237</v>
      </c>
      <c r="H107" s="214">
        <v>163.87899999999999</v>
      </c>
      <c r="I107" s="215"/>
      <c r="J107" s="216">
        <f>ROUND(I107*H107,2)</f>
        <v>0</v>
      </c>
      <c r="K107" s="212" t="s">
        <v>238</v>
      </c>
      <c r="L107" s="42"/>
      <c r="M107" s="217" t="s">
        <v>19</v>
      </c>
      <c r="N107" s="218" t="s">
        <v>43</v>
      </c>
      <c r="O107" s="82"/>
      <c r="P107" s="219">
        <f>O107*H107</f>
        <v>0</v>
      </c>
      <c r="Q107" s="219">
        <v>0.00348</v>
      </c>
      <c r="R107" s="219">
        <f>Q107*H107</f>
        <v>0.57029891999999993</v>
      </c>
      <c r="S107" s="219">
        <v>0</v>
      </c>
      <c r="T107" s="220">
        <f>S107*H107</f>
        <v>0</v>
      </c>
      <c r="U107" s="36"/>
      <c r="V107" s="36"/>
      <c r="W107" s="36"/>
      <c r="X107" s="36"/>
      <c r="Y107" s="36"/>
      <c r="Z107" s="36"/>
      <c r="AA107" s="36"/>
      <c r="AB107" s="36"/>
      <c r="AC107" s="36"/>
      <c r="AD107" s="36"/>
      <c r="AE107" s="36"/>
      <c r="AR107" s="221" t="s">
        <v>239</v>
      </c>
      <c r="AT107" s="221" t="s">
        <v>234</v>
      </c>
      <c r="AU107" s="221" t="s">
        <v>81</v>
      </c>
      <c r="AY107" s="15" t="s">
        <v>232</v>
      </c>
      <c r="BE107" s="222">
        <f>IF(N107="základní",J107,0)</f>
        <v>0</v>
      </c>
      <c r="BF107" s="222">
        <f>IF(N107="snížená",J107,0)</f>
        <v>0</v>
      </c>
      <c r="BG107" s="222">
        <f>IF(N107="zákl. přenesená",J107,0)</f>
        <v>0</v>
      </c>
      <c r="BH107" s="222">
        <f>IF(N107="sníž. přenesená",J107,0)</f>
        <v>0</v>
      </c>
      <c r="BI107" s="222">
        <f>IF(N107="nulová",J107,0)</f>
        <v>0</v>
      </c>
      <c r="BJ107" s="15" t="s">
        <v>79</v>
      </c>
      <c r="BK107" s="222">
        <f>ROUND(I107*H107,2)</f>
        <v>0</v>
      </c>
      <c r="BL107" s="15" t="s">
        <v>239</v>
      </c>
      <c r="BM107" s="221" t="s">
        <v>817</v>
      </c>
    </row>
    <row r="108" s="2" customFormat="1" ht="24.15" customHeight="1">
      <c r="A108" s="36"/>
      <c r="B108" s="37"/>
      <c r="C108" s="210" t="s">
        <v>264</v>
      </c>
      <c r="D108" s="210" t="s">
        <v>234</v>
      </c>
      <c r="E108" s="211" t="s">
        <v>818</v>
      </c>
      <c r="F108" s="212" t="s">
        <v>819</v>
      </c>
      <c r="G108" s="213" t="s">
        <v>237</v>
      </c>
      <c r="H108" s="214">
        <v>15.026999999999999</v>
      </c>
      <c r="I108" s="215"/>
      <c r="J108" s="216">
        <f>ROUND(I108*H108,2)</f>
        <v>0</v>
      </c>
      <c r="K108" s="212" t="s">
        <v>238</v>
      </c>
      <c r="L108" s="42"/>
      <c r="M108" s="217" t="s">
        <v>19</v>
      </c>
      <c r="N108" s="218" t="s">
        <v>43</v>
      </c>
      <c r="O108" s="82"/>
      <c r="P108" s="219">
        <f>O108*H108</f>
        <v>0</v>
      </c>
      <c r="Q108" s="219">
        <v>0</v>
      </c>
      <c r="R108" s="219">
        <f>Q108*H108</f>
        <v>0</v>
      </c>
      <c r="S108" s="219">
        <v>0</v>
      </c>
      <c r="T108" s="220">
        <f>S108*H108</f>
        <v>0</v>
      </c>
      <c r="U108" s="36"/>
      <c r="V108" s="36"/>
      <c r="W108" s="36"/>
      <c r="X108" s="36"/>
      <c r="Y108" s="36"/>
      <c r="Z108" s="36"/>
      <c r="AA108" s="36"/>
      <c r="AB108" s="36"/>
      <c r="AC108" s="36"/>
      <c r="AD108" s="36"/>
      <c r="AE108" s="36"/>
      <c r="AR108" s="221" t="s">
        <v>239</v>
      </c>
      <c r="AT108" s="221" t="s">
        <v>234</v>
      </c>
      <c r="AU108" s="221" t="s">
        <v>81</v>
      </c>
      <c r="AY108" s="15" t="s">
        <v>232</v>
      </c>
      <c r="BE108" s="222">
        <f>IF(N108="základní",J108,0)</f>
        <v>0</v>
      </c>
      <c r="BF108" s="222">
        <f>IF(N108="snížená",J108,0)</f>
        <v>0</v>
      </c>
      <c r="BG108" s="222">
        <f>IF(N108="zákl. přenesená",J108,0)</f>
        <v>0</v>
      </c>
      <c r="BH108" s="222">
        <f>IF(N108="sníž. přenesená",J108,0)</f>
        <v>0</v>
      </c>
      <c r="BI108" s="222">
        <f>IF(N108="nulová",J108,0)</f>
        <v>0</v>
      </c>
      <c r="BJ108" s="15" t="s">
        <v>79</v>
      </c>
      <c r="BK108" s="222">
        <f>ROUND(I108*H108,2)</f>
        <v>0</v>
      </c>
      <c r="BL108" s="15" t="s">
        <v>239</v>
      </c>
      <c r="BM108" s="221" t="s">
        <v>820</v>
      </c>
    </row>
    <row r="109" s="12" customFormat="1" ht="22.8" customHeight="1">
      <c r="A109" s="12"/>
      <c r="B109" s="194"/>
      <c r="C109" s="195"/>
      <c r="D109" s="196" t="s">
        <v>71</v>
      </c>
      <c r="E109" s="208" t="s">
        <v>821</v>
      </c>
      <c r="F109" s="208" t="s">
        <v>822</v>
      </c>
      <c r="G109" s="195"/>
      <c r="H109" s="195"/>
      <c r="I109" s="198"/>
      <c r="J109" s="209">
        <f>BK109</f>
        <v>0</v>
      </c>
      <c r="K109" s="195"/>
      <c r="L109" s="200"/>
      <c r="M109" s="201"/>
      <c r="N109" s="202"/>
      <c r="O109" s="202"/>
      <c r="P109" s="203">
        <f>SUM(P110:P111)</f>
        <v>0</v>
      </c>
      <c r="Q109" s="202"/>
      <c r="R109" s="203">
        <f>SUM(R110:R111)</f>
        <v>0.165061968</v>
      </c>
      <c r="S109" s="202"/>
      <c r="T109" s="204">
        <f>SUM(T110:T111)</f>
        <v>0</v>
      </c>
      <c r="U109" s="12"/>
      <c r="V109" s="12"/>
      <c r="W109" s="12"/>
      <c r="X109" s="12"/>
      <c r="Y109" s="12"/>
      <c r="Z109" s="12"/>
      <c r="AA109" s="12"/>
      <c r="AB109" s="12"/>
      <c r="AC109" s="12"/>
      <c r="AD109" s="12"/>
      <c r="AE109" s="12"/>
      <c r="AR109" s="205" t="s">
        <v>79</v>
      </c>
      <c r="AT109" s="206" t="s">
        <v>71</v>
      </c>
      <c r="AU109" s="206" t="s">
        <v>79</v>
      </c>
      <c r="AY109" s="205" t="s">
        <v>232</v>
      </c>
      <c r="BK109" s="207">
        <f>SUM(BK110:BK111)</f>
        <v>0</v>
      </c>
    </row>
    <row r="110" s="2" customFormat="1" ht="24.15" customHeight="1">
      <c r="A110" s="36"/>
      <c r="B110" s="37"/>
      <c r="C110" s="210" t="s">
        <v>268</v>
      </c>
      <c r="D110" s="210" t="s">
        <v>234</v>
      </c>
      <c r="E110" s="211" t="s">
        <v>823</v>
      </c>
      <c r="F110" s="212" t="s">
        <v>824</v>
      </c>
      <c r="G110" s="213" t="s">
        <v>237</v>
      </c>
      <c r="H110" s="214">
        <v>18.012</v>
      </c>
      <c r="I110" s="215"/>
      <c r="J110" s="216">
        <f>ROUND(I110*H110,2)</f>
        <v>0</v>
      </c>
      <c r="K110" s="212" t="s">
        <v>238</v>
      </c>
      <c r="L110" s="42"/>
      <c r="M110" s="217" t="s">
        <v>19</v>
      </c>
      <c r="N110" s="218" t="s">
        <v>43</v>
      </c>
      <c r="O110" s="82"/>
      <c r="P110" s="219">
        <f>O110*H110</f>
        <v>0</v>
      </c>
      <c r="Q110" s="219">
        <v>0.0043839999999999999</v>
      </c>
      <c r="R110" s="219">
        <f>Q110*H110</f>
        <v>0.078964608000000006</v>
      </c>
      <c r="S110" s="219">
        <v>0</v>
      </c>
      <c r="T110" s="220">
        <f>S110*H110</f>
        <v>0</v>
      </c>
      <c r="U110" s="36"/>
      <c r="V110" s="36"/>
      <c r="W110" s="36"/>
      <c r="X110" s="36"/>
      <c r="Y110" s="36"/>
      <c r="Z110" s="36"/>
      <c r="AA110" s="36"/>
      <c r="AB110" s="36"/>
      <c r="AC110" s="36"/>
      <c r="AD110" s="36"/>
      <c r="AE110" s="36"/>
      <c r="AR110" s="221" t="s">
        <v>239</v>
      </c>
      <c r="AT110" s="221" t="s">
        <v>234</v>
      </c>
      <c r="AU110" s="221" t="s">
        <v>81</v>
      </c>
      <c r="AY110" s="15" t="s">
        <v>232</v>
      </c>
      <c r="BE110" s="222">
        <f>IF(N110="základní",J110,0)</f>
        <v>0</v>
      </c>
      <c r="BF110" s="222">
        <f>IF(N110="snížená",J110,0)</f>
        <v>0</v>
      </c>
      <c r="BG110" s="222">
        <f>IF(N110="zákl. přenesená",J110,0)</f>
        <v>0</v>
      </c>
      <c r="BH110" s="222">
        <f>IF(N110="sníž. přenesená",J110,0)</f>
        <v>0</v>
      </c>
      <c r="BI110" s="222">
        <f>IF(N110="nulová",J110,0)</f>
        <v>0</v>
      </c>
      <c r="BJ110" s="15" t="s">
        <v>79</v>
      </c>
      <c r="BK110" s="222">
        <f>ROUND(I110*H110,2)</f>
        <v>0</v>
      </c>
      <c r="BL110" s="15" t="s">
        <v>239</v>
      </c>
      <c r="BM110" s="221" t="s">
        <v>825</v>
      </c>
    </row>
    <row r="111" s="2" customFormat="1" ht="24.15" customHeight="1">
      <c r="A111" s="36"/>
      <c r="B111" s="37"/>
      <c r="C111" s="210" t="s">
        <v>272</v>
      </c>
      <c r="D111" s="210" t="s">
        <v>234</v>
      </c>
      <c r="E111" s="211" t="s">
        <v>826</v>
      </c>
      <c r="F111" s="212" t="s">
        <v>827</v>
      </c>
      <c r="G111" s="213" t="s">
        <v>237</v>
      </c>
      <c r="H111" s="214">
        <v>18.012</v>
      </c>
      <c r="I111" s="215"/>
      <c r="J111" s="216">
        <f>ROUND(I111*H111,2)</f>
        <v>0</v>
      </c>
      <c r="K111" s="212" t="s">
        <v>238</v>
      </c>
      <c r="L111" s="42"/>
      <c r="M111" s="217" t="s">
        <v>19</v>
      </c>
      <c r="N111" s="218" t="s">
        <v>43</v>
      </c>
      <c r="O111" s="82"/>
      <c r="P111" s="219">
        <f>O111*H111</f>
        <v>0</v>
      </c>
      <c r="Q111" s="219">
        <v>0.0047800000000000004</v>
      </c>
      <c r="R111" s="219">
        <f>Q111*H111</f>
        <v>0.086097360000000012</v>
      </c>
      <c r="S111" s="219">
        <v>0</v>
      </c>
      <c r="T111" s="220">
        <f>S111*H111</f>
        <v>0</v>
      </c>
      <c r="U111" s="36"/>
      <c r="V111" s="36"/>
      <c r="W111" s="36"/>
      <c r="X111" s="36"/>
      <c r="Y111" s="36"/>
      <c r="Z111" s="36"/>
      <c r="AA111" s="36"/>
      <c r="AB111" s="36"/>
      <c r="AC111" s="36"/>
      <c r="AD111" s="36"/>
      <c r="AE111" s="36"/>
      <c r="AR111" s="221" t="s">
        <v>239</v>
      </c>
      <c r="AT111" s="221" t="s">
        <v>234</v>
      </c>
      <c r="AU111" s="221" t="s">
        <v>81</v>
      </c>
      <c r="AY111" s="15" t="s">
        <v>232</v>
      </c>
      <c r="BE111" s="222">
        <f>IF(N111="základní",J111,0)</f>
        <v>0</v>
      </c>
      <c r="BF111" s="222">
        <f>IF(N111="snížená",J111,0)</f>
        <v>0</v>
      </c>
      <c r="BG111" s="222">
        <f>IF(N111="zákl. přenesená",J111,0)</f>
        <v>0</v>
      </c>
      <c r="BH111" s="222">
        <f>IF(N111="sníž. přenesená",J111,0)</f>
        <v>0</v>
      </c>
      <c r="BI111" s="222">
        <f>IF(N111="nulová",J111,0)</f>
        <v>0</v>
      </c>
      <c r="BJ111" s="15" t="s">
        <v>79</v>
      </c>
      <c r="BK111" s="222">
        <f>ROUND(I111*H111,2)</f>
        <v>0</v>
      </c>
      <c r="BL111" s="15" t="s">
        <v>239</v>
      </c>
      <c r="BM111" s="221" t="s">
        <v>828</v>
      </c>
    </row>
    <row r="112" s="12" customFormat="1" ht="22.8" customHeight="1">
      <c r="A112" s="12"/>
      <c r="B112" s="194"/>
      <c r="C112" s="195"/>
      <c r="D112" s="196" t="s">
        <v>71</v>
      </c>
      <c r="E112" s="208" t="s">
        <v>829</v>
      </c>
      <c r="F112" s="208" t="s">
        <v>830</v>
      </c>
      <c r="G112" s="195"/>
      <c r="H112" s="195"/>
      <c r="I112" s="198"/>
      <c r="J112" s="209">
        <f>BK112</f>
        <v>0</v>
      </c>
      <c r="K112" s="195"/>
      <c r="L112" s="200"/>
      <c r="M112" s="201"/>
      <c r="N112" s="202"/>
      <c r="O112" s="202"/>
      <c r="P112" s="203">
        <f>SUM(P113:P114)</f>
        <v>0</v>
      </c>
      <c r="Q112" s="202"/>
      <c r="R112" s="203">
        <f>SUM(R113:R114)</f>
        <v>0.08950018400000001</v>
      </c>
      <c r="S112" s="202"/>
      <c r="T112" s="204">
        <f>SUM(T113:T114)</f>
        <v>0</v>
      </c>
      <c r="U112" s="12"/>
      <c r="V112" s="12"/>
      <c r="W112" s="12"/>
      <c r="X112" s="12"/>
      <c r="Y112" s="12"/>
      <c r="Z112" s="12"/>
      <c r="AA112" s="12"/>
      <c r="AB112" s="12"/>
      <c r="AC112" s="12"/>
      <c r="AD112" s="12"/>
      <c r="AE112" s="12"/>
      <c r="AR112" s="205" t="s">
        <v>79</v>
      </c>
      <c r="AT112" s="206" t="s">
        <v>71</v>
      </c>
      <c r="AU112" s="206" t="s">
        <v>79</v>
      </c>
      <c r="AY112" s="205" t="s">
        <v>232</v>
      </c>
      <c r="BK112" s="207">
        <f>SUM(BK113:BK114)</f>
        <v>0</v>
      </c>
    </row>
    <row r="113" s="2" customFormat="1" ht="24.15" customHeight="1">
      <c r="A113" s="36"/>
      <c r="B113" s="37"/>
      <c r="C113" s="210" t="s">
        <v>276</v>
      </c>
      <c r="D113" s="210" t="s">
        <v>234</v>
      </c>
      <c r="E113" s="211" t="s">
        <v>823</v>
      </c>
      <c r="F113" s="212" t="s">
        <v>824</v>
      </c>
      <c r="G113" s="213" t="s">
        <v>237</v>
      </c>
      <c r="H113" s="214">
        <v>11.381</v>
      </c>
      <c r="I113" s="215"/>
      <c r="J113" s="216">
        <f>ROUND(I113*H113,2)</f>
        <v>0</v>
      </c>
      <c r="K113" s="212" t="s">
        <v>238</v>
      </c>
      <c r="L113" s="42"/>
      <c r="M113" s="217" t="s">
        <v>19</v>
      </c>
      <c r="N113" s="218" t="s">
        <v>43</v>
      </c>
      <c r="O113" s="82"/>
      <c r="P113" s="219">
        <f>O113*H113</f>
        <v>0</v>
      </c>
      <c r="Q113" s="219">
        <v>0.0043839999999999999</v>
      </c>
      <c r="R113" s="219">
        <f>Q113*H113</f>
        <v>0.049894304</v>
      </c>
      <c r="S113" s="219">
        <v>0</v>
      </c>
      <c r="T113" s="220">
        <f>S113*H113</f>
        <v>0</v>
      </c>
      <c r="U113" s="36"/>
      <c r="V113" s="36"/>
      <c r="W113" s="36"/>
      <c r="X113" s="36"/>
      <c r="Y113" s="36"/>
      <c r="Z113" s="36"/>
      <c r="AA113" s="36"/>
      <c r="AB113" s="36"/>
      <c r="AC113" s="36"/>
      <c r="AD113" s="36"/>
      <c r="AE113" s="36"/>
      <c r="AR113" s="221" t="s">
        <v>239</v>
      </c>
      <c r="AT113" s="221" t="s">
        <v>234</v>
      </c>
      <c r="AU113" s="221" t="s">
        <v>81</v>
      </c>
      <c r="AY113" s="15" t="s">
        <v>232</v>
      </c>
      <c r="BE113" s="222">
        <f>IF(N113="základní",J113,0)</f>
        <v>0</v>
      </c>
      <c r="BF113" s="222">
        <f>IF(N113="snížená",J113,0)</f>
        <v>0</v>
      </c>
      <c r="BG113" s="222">
        <f>IF(N113="zákl. přenesená",J113,0)</f>
        <v>0</v>
      </c>
      <c r="BH113" s="222">
        <f>IF(N113="sníž. přenesená",J113,0)</f>
        <v>0</v>
      </c>
      <c r="BI113" s="222">
        <f>IF(N113="nulová",J113,0)</f>
        <v>0</v>
      </c>
      <c r="BJ113" s="15" t="s">
        <v>79</v>
      </c>
      <c r="BK113" s="222">
        <f>ROUND(I113*H113,2)</f>
        <v>0</v>
      </c>
      <c r="BL113" s="15" t="s">
        <v>239</v>
      </c>
      <c r="BM113" s="221" t="s">
        <v>831</v>
      </c>
    </row>
    <row r="114" s="2" customFormat="1" ht="24.15" customHeight="1">
      <c r="A114" s="36"/>
      <c r="B114" s="37"/>
      <c r="C114" s="210" t="s">
        <v>280</v>
      </c>
      <c r="D114" s="210" t="s">
        <v>234</v>
      </c>
      <c r="E114" s="211" t="s">
        <v>815</v>
      </c>
      <c r="F114" s="212" t="s">
        <v>816</v>
      </c>
      <c r="G114" s="213" t="s">
        <v>237</v>
      </c>
      <c r="H114" s="214">
        <v>11.381</v>
      </c>
      <c r="I114" s="215"/>
      <c r="J114" s="216">
        <f>ROUND(I114*H114,2)</f>
        <v>0</v>
      </c>
      <c r="K114" s="212" t="s">
        <v>238</v>
      </c>
      <c r="L114" s="42"/>
      <c r="M114" s="217" t="s">
        <v>19</v>
      </c>
      <c r="N114" s="218" t="s">
        <v>43</v>
      </c>
      <c r="O114" s="82"/>
      <c r="P114" s="219">
        <f>O114*H114</f>
        <v>0</v>
      </c>
      <c r="Q114" s="219">
        <v>0.00348</v>
      </c>
      <c r="R114" s="219">
        <f>Q114*H114</f>
        <v>0.039605880000000003</v>
      </c>
      <c r="S114" s="219">
        <v>0</v>
      </c>
      <c r="T114" s="220">
        <f>S114*H114</f>
        <v>0</v>
      </c>
      <c r="U114" s="36"/>
      <c r="V114" s="36"/>
      <c r="W114" s="36"/>
      <c r="X114" s="36"/>
      <c r="Y114" s="36"/>
      <c r="Z114" s="36"/>
      <c r="AA114" s="36"/>
      <c r="AB114" s="36"/>
      <c r="AC114" s="36"/>
      <c r="AD114" s="36"/>
      <c r="AE114" s="36"/>
      <c r="AR114" s="221" t="s">
        <v>239</v>
      </c>
      <c r="AT114" s="221" t="s">
        <v>234</v>
      </c>
      <c r="AU114" s="221" t="s">
        <v>81</v>
      </c>
      <c r="AY114" s="15" t="s">
        <v>232</v>
      </c>
      <c r="BE114" s="222">
        <f>IF(N114="základní",J114,0)</f>
        <v>0</v>
      </c>
      <c r="BF114" s="222">
        <f>IF(N114="snížená",J114,0)</f>
        <v>0</v>
      </c>
      <c r="BG114" s="222">
        <f>IF(N114="zákl. přenesená",J114,0)</f>
        <v>0</v>
      </c>
      <c r="BH114" s="222">
        <f>IF(N114="sníž. přenesená",J114,0)</f>
        <v>0</v>
      </c>
      <c r="BI114" s="222">
        <f>IF(N114="nulová",J114,0)</f>
        <v>0</v>
      </c>
      <c r="BJ114" s="15" t="s">
        <v>79</v>
      </c>
      <c r="BK114" s="222">
        <f>ROUND(I114*H114,2)</f>
        <v>0</v>
      </c>
      <c r="BL114" s="15" t="s">
        <v>239</v>
      </c>
      <c r="BM114" s="221" t="s">
        <v>832</v>
      </c>
    </row>
    <row r="115" s="12" customFormat="1" ht="22.8" customHeight="1">
      <c r="A115" s="12"/>
      <c r="B115" s="194"/>
      <c r="C115" s="195"/>
      <c r="D115" s="196" t="s">
        <v>71</v>
      </c>
      <c r="E115" s="208" t="s">
        <v>833</v>
      </c>
      <c r="F115" s="208" t="s">
        <v>834</v>
      </c>
      <c r="G115" s="195"/>
      <c r="H115" s="195"/>
      <c r="I115" s="198"/>
      <c r="J115" s="209">
        <f>BK115</f>
        <v>0</v>
      </c>
      <c r="K115" s="195"/>
      <c r="L115" s="200"/>
      <c r="M115" s="201"/>
      <c r="N115" s="202"/>
      <c r="O115" s="202"/>
      <c r="P115" s="203">
        <f>SUM(P116:P122)</f>
        <v>0</v>
      </c>
      <c r="Q115" s="202"/>
      <c r="R115" s="203">
        <f>SUM(R116:R122)</f>
        <v>0.059192969999999998</v>
      </c>
      <c r="S115" s="202"/>
      <c r="T115" s="204">
        <f>SUM(T116:T122)</f>
        <v>0</v>
      </c>
      <c r="U115" s="12"/>
      <c r="V115" s="12"/>
      <c r="W115" s="12"/>
      <c r="X115" s="12"/>
      <c r="Y115" s="12"/>
      <c r="Z115" s="12"/>
      <c r="AA115" s="12"/>
      <c r="AB115" s="12"/>
      <c r="AC115" s="12"/>
      <c r="AD115" s="12"/>
      <c r="AE115" s="12"/>
      <c r="AR115" s="205" t="s">
        <v>79</v>
      </c>
      <c r="AT115" s="206" t="s">
        <v>71</v>
      </c>
      <c r="AU115" s="206" t="s">
        <v>79</v>
      </c>
      <c r="AY115" s="205" t="s">
        <v>232</v>
      </c>
      <c r="BK115" s="207">
        <f>SUM(BK116:BK122)</f>
        <v>0</v>
      </c>
    </row>
    <row r="116" s="2" customFormat="1" ht="14.4" customHeight="1">
      <c r="A116" s="36"/>
      <c r="B116" s="37"/>
      <c r="C116" s="210" t="s">
        <v>284</v>
      </c>
      <c r="D116" s="210" t="s">
        <v>234</v>
      </c>
      <c r="E116" s="211" t="s">
        <v>835</v>
      </c>
      <c r="F116" s="212" t="s">
        <v>836</v>
      </c>
      <c r="G116" s="213" t="s">
        <v>542</v>
      </c>
      <c r="H116" s="214">
        <v>59.600000000000001</v>
      </c>
      <c r="I116" s="215"/>
      <c r="J116" s="216">
        <f>ROUND(I116*H116,2)</f>
        <v>0</v>
      </c>
      <c r="K116" s="212" t="s">
        <v>238</v>
      </c>
      <c r="L116" s="42"/>
      <c r="M116" s="217" t="s">
        <v>19</v>
      </c>
      <c r="N116" s="218" t="s">
        <v>43</v>
      </c>
      <c r="O116" s="82"/>
      <c r="P116" s="219">
        <f>O116*H116</f>
        <v>0</v>
      </c>
      <c r="Q116" s="219">
        <v>3.0000000000000001E-05</v>
      </c>
      <c r="R116" s="219">
        <f>Q116*H116</f>
        <v>0.0017880000000000001</v>
      </c>
      <c r="S116" s="219">
        <v>0</v>
      </c>
      <c r="T116" s="220">
        <f>S116*H116</f>
        <v>0</v>
      </c>
      <c r="U116" s="36"/>
      <c r="V116" s="36"/>
      <c r="W116" s="36"/>
      <c r="X116" s="36"/>
      <c r="Y116" s="36"/>
      <c r="Z116" s="36"/>
      <c r="AA116" s="36"/>
      <c r="AB116" s="36"/>
      <c r="AC116" s="36"/>
      <c r="AD116" s="36"/>
      <c r="AE116" s="36"/>
      <c r="AR116" s="221" t="s">
        <v>239</v>
      </c>
      <c r="AT116" s="221" t="s">
        <v>234</v>
      </c>
      <c r="AU116" s="221" t="s">
        <v>81</v>
      </c>
      <c r="AY116" s="15" t="s">
        <v>232</v>
      </c>
      <c r="BE116" s="222">
        <f>IF(N116="základní",J116,0)</f>
        <v>0</v>
      </c>
      <c r="BF116" s="222">
        <f>IF(N116="snížená",J116,0)</f>
        <v>0</v>
      </c>
      <c r="BG116" s="222">
        <f>IF(N116="zákl. přenesená",J116,0)</f>
        <v>0</v>
      </c>
      <c r="BH116" s="222">
        <f>IF(N116="sníž. přenesená",J116,0)</f>
        <v>0</v>
      </c>
      <c r="BI116" s="222">
        <f>IF(N116="nulová",J116,0)</f>
        <v>0</v>
      </c>
      <c r="BJ116" s="15" t="s">
        <v>79</v>
      </c>
      <c r="BK116" s="222">
        <f>ROUND(I116*H116,2)</f>
        <v>0</v>
      </c>
      <c r="BL116" s="15" t="s">
        <v>239</v>
      </c>
      <c r="BM116" s="221" t="s">
        <v>837</v>
      </c>
    </row>
    <row r="117" s="2" customFormat="1" ht="14.4" customHeight="1">
      <c r="A117" s="36"/>
      <c r="B117" s="37"/>
      <c r="C117" s="223" t="s">
        <v>289</v>
      </c>
      <c r="D117" s="223" t="s">
        <v>302</v>
      </c>
      <c r="E117" s="224" t="s">
        <v>838</v>
      </c>
      <c r="F117" s="225" t="s">
        <v>839</v>
      </c>
      <c r="G117" s="226" t="s">
        <v>542</v>
      </c>
      <c r="H117" s="227">
        <v>62.579999999999998</v>
      </c>
      <c r="I117" s="228"/>
      <c r="J117" s="229">
        <f>ROUND(I117*H117,2)</f>
        <v>0</v>
      </c>
      <c r="K117" s="225" t="s">
        <v>238</v>
      </c>
      <c r="L117" s="230"/>
      <c r="M117" s="231" t="s">
        <v>19</v>
      </c>
      <c r="N117" s="232" t="s">
        <v>43</v>
      </c>
      <c r="O117" s="82"/>
      <c r="P117" s="219">
        <f>O117*H117</f>
        <v>0</v>
      </c>
      <c r="Q117" s="219">
        <v>0.00076000000000000004</v>
      </c>
      <c r="R117" s="219">
        <f>Q117*H117</f>
        <v>0.0475608</v>
      </c>
      <c r="S117" s="219">
        <v>0</v>
      </c>
      <c r="T117" s="220">
        <f>S117*H117</f>
        <v>0</v>
      </c>
      <c r="U117" s="36"/>
      <c r="V117" s="36"/>
      <c r="W117" s="36"/>
      <c r="X117" s="36"/>
      <c r="Y117" s="36"/>
      <c r="Z117" s="36"/>
      <c r="AA117" s="36"/>
      <c r="AB117" s="36"/>
      <c r="AC117" s="36"/>
      <c r="AD117" s="36"/>
      <c r="AE117" s="36"/>
      <c r="AR117" s="221" t="s">
        <v>264</v>
      </c>
      <c r="AT117" s="221" t="s">
        <v>302</v>
      </c>
      <c r="AU117" s="221" t="s">
        <v>81</v>
      </c>
      <c r="AY117" s="15" t="s">
        <v>232</v>
      </c>
      <c r="BE117" s="222">
        <f>IF(N117="základní",J117,0)</f>
        <v>0</v>
      </c>
      <c r="BF117" s="222">
        <f>IF(N117="snížená",J117,0)</f>
        <v>0</v>
      </c>
      <c r="BG117" s="222">
        <f>IF(N117="zákl. přenesená",J117,0)</f>
        <v>0</v>
      </c>
      <c r="BH117" s="222">
        <f>IF(N117="sníž. přenesená",J117,0)</f>
        <v>0</v>
      </c>
      <c r="BI117" s="222">
        <f>IF(N117="nulová",J117,0)</f>
        <v>0</v>
      </c>
      <c r="BJ117" s="15" t="s">
        <v>79</v>
      </c>
      <c r="BK117" s="222">
        <f>ROUND(I117*H117,2)</f>
        <v>0</v>
      </c>
      <c r="BL117" s="15" t="s">
        <v>239</v>
      </c>
      <c r="BM117" s="221" t="s">
        <v>840</v>
      </c>
    </row>
    <row r="118" s="2" customFormat="1" ht="14.4" customHeight="1">
      <c r="A118" s="36"/>
      <c r="B118" s="37"/>
      <c r="C118" s="210" t="s">
        <v>8</v>
      </c>
      <c r="D118" s="210" t="s">
        <v>234</v>
      </c>
      <c r="E118" s="211" t="s">
        <v>841</v>
      </c>
      <c r="F118" s="212" t="s">
        <v>842</v>
      </c>
      <c r="G118" s="213" t="s">
        <v>542</v>
      </c>
      <c r="H118" s="214">
        <v>89.560000000000002</v>
      </c>
      <c r="I118" s="215"/>
      <c r="J118" s="216">
        <f>ROUND(I118*H118,2)</f>
        <v>0</v>
      </c>
      <c r="K118" s="212" t="s">
        <v>238</v>
      </c>
      <c r="L118" s="42"/>
      <c r="M118" s="217" t="s">
        <v>19</v>
      </c>
      <c r="N118" s="218" t="s">
        <v>43</v>
      </c>
      <c r="O118" s="82"/>
      <c r="P118" s="219">
        <f>O118*H118</f>
        <v>0</v>
      </c>
      <c r="Q118" s="219">
        <v>0</v>
      </c>
      <c r="R118" s="219">
        <f>Q118*H118</f>
        <v>0</v>
      </c>
      <c r="S118" s="219">
        <v>0</v>
      </c>
      <c r="T118" s="220">
        <f>S118*H118</f>
        <v>0</v>
      </c>
      <c r="U118" s="36"/>
      <c r="V118" s="36"/>
      <c r="W118" s="36"/>
      <c r="X118" s="36"/>
      <c r="Y118" s="36"/>
      <c r="Z118" s="36"/>
      <c r="AA118" s="36"/>
      <c r="AB118" s="36"/>
      <c r="AC118" s="36"/>
      <c r="AD118" s="36"/>
      <c r="AE118" s="36"/>
      <c r="AR118" s="221" t="s">
        <v>239</v>
      </c>
      <c r="AT118" s="221" t="s">
        <v>234</v>
      </c>
      <c r="AU118" s="221" t="s">
        <v>81</v>
      </c>
      <c r="AY118" s="15" t="s">
        <v>232</v>
      </c>
      <c r="BE118" s="222">
        <f>IF(N118="základní",J118,0)</f>
        <v>0</v>
      </c>
      <c r="BF118" s="222">
        <f>IF(N118="snížená",J118,0)</f>
        <v>0</v>
      </c>
      <c r="BG118" s="222">
        <f>IF(N118="zákl. přenesená",J118,0)</f>
        <v>0</v>
      </c>
      <c r="BH118" s="222">
        <f>IF(N118="sníž. přenesená",J118,0)</f>
        <v>0</v>
      </c>
      <c r="BI118" s="222">
        <f>IF(N118="nulová",J118,0)</f>
        <v>0</v>
      </c>
      <c r="BJ118" s="15" t="s">
        <v>79</v>
      </c>
      <c r="BK118" s="222">
        <f>ROUND(I118*H118,2)</f>
        <v>0</v>
      </c>
      <c r="BL118" s="15" t="s">
        <v>239</v>
      </c>
      <c r="BM118" s="221" t="s">
        <v>843</v>
      </c>
    </row>
    <row r="119" s="2" customFormat="1" ht="14.4" customHeight="1">
      <c r="A119" s="36"/>
      <c r="B119" s="37"/>
      <c r="C119" s="223" t="s">
        <v>297</v>
      </c>
      <c r="D119" s="223" t="s">
        <v>302</v>
      </c>
      <c r="E119" s="224" t="s">
        <v>844</v>
      </c>
      <c r="F119" s="225" t="s">
        <v>845</v>
      </c>
      <c r="G119" s="226" t="s">
        <v>542</v>
      </c>
      <c r="H119" s="227">
        <v>15.981</v>
      </c>
      <c r="I119" s="228"/>
      <c r="J119" s="229">
        <f>ROUND(I119*H119,2)</f>
        <v>0</v>
      </c>
      <c r="K119" s="225" t="s">
        <v>238</v>
      </c>
      <c r="L119" s="230"/>
      <c r="M119" s="231" t="s">
        <v>19</v>
      </c>
      <c r="N119" s="232" t="s">
        <v>43</v>
      </c>
      <c r="O119" s="82"/>
      <c r="P119" s="219">
        <f>O119*H119</f>
        <v>0</v>
      </c>
      <c r="Q119" s="219">
        <v>0.00029999999999999997</v>
      </c>
      <c r="R119" s="219">
        <f>Q119*H119</f>
        <v>0.0047942999999999996</v>
      </c>
      <c r="S119" s="219">
        <v>0</v>
      </c>
      <c r="T119" s="220">
        <f>S119*H119</f>
        <v>0</v>
      </c>
      <c r="U119" s="36"/>
      <c r="V119" s="36"/>
      <c r="W119" s="36"/>
      <c r="X119" s="36"/>
      <c r="Y119" s="36"/>
      <c r="Z119" s="36"/>
      <c r="AA119" s="36"/>
      <c r="AB119" s="36"/>
      <c r="AC119" s="36"/>
      <c r="AD119" s="36"/>
      <c r="AE119" s="36"/>
      <c r="AR119" s="221" t="s">
        <v>264</v>
      </c>
      <c r="AT119" s="221" t="s">
        <v>302</v>
      </c>
      <c r="AU119" s="221" t="s">
        <v>81</v>
      </c>
      <c r="AY119" s="15" t="s">
        <v>232</v>
      </c>
      <c r="BE119" s="222">
        <f>IF(N119="základní",J119,0)</f>
        <v>0</v>
      </c>
      <c r="BF119" s="222">
        <f>IF(N119="snížená",J119,0)</f>
        <v>0</v>
      </c>
      <c r="BG119" s="222">
        <f>IF(N119="zákl. přenesená",J119,0)</f>
        <v>0</v>
      </c>
      <c r="BH119" s="222">
        <f>IF(N119="sníž. přenesená",J119,0)</f>
        <v>0</v>
      </c>
      <c r="BI119" s="222">
        <f>IF(N119="nulová",J119,0)</f>
        <v>0</v>
      </c>
      <c r="BJ119" s="15" t="s">
        <v>79</v>
      </c>
      <c r="BK119" s="222">
        <f>ROUND(I119*H119,2)</f>
        <v>0</v>
      </c>
      <c r="BL119" s="15" t="s">
        <v>239</v>
      </c>
      <c r="BM119" s="221" t="s">
        <v>846</v>
      </c>
    </row>
    <row r="120" s="2" customFormat="1" ht="14.4" customHeight="1">
      <c r="A120" s="36"/>
      <c r="B120" s="37"/>
      <c r="C120" s="223" t="s">
        <v>301</v>
      </c>
      <c r="D120" s="223" t="s">
        <v>302</v>
      </c>
      <c r="E120" s="224" t="s">
        <v>847</v>
      </c>
      <c r="F120" s="225" t="s">
        <v>848</v>
      </c>
      <c r="G120" s="226" t="s">
        <v>542</v>
      </c>
      <c r="H120" s="227">
        <v>14.175000000000001</v>
      </c>
      <c r="I120" s="228"/>
      <c r="J120" s="229">
        <f>ROUND(I120*H120,2)</f>
        <v>0</v>
      </c>
      <c r="K120" s="225" t="s">
        <v>238</v>
      </c>
      <c r="L120" s="230"/>
      <c r="M120" s="231" t="s">
        <v>19</v>
      </c>
      <c r="N120" s="232" t="s">
        <v>43</v>
      </c>
      <c r="O120" s="82"/>
      <c r="P120" s="219">
        <f>O120*H120</f>
        <v>0</v>
      </c>
      <c r="Q120" s="219">
        <v>0.00020000000000000001</v>
      </c>
      <c r="R120" s="219">
        <f>Q120*H120</f>
        <v>0.0028350000000000003</v>
      </c>
      <c r="S120" s="219">
        <v>0</v>
      </c>
      <c r="T120" s="220">
        <f>S120*H120</f>
        <v>0</v>
      </c>
      <c r="U120" s="36"/>
      <c r="V120" s="36"/>
      <c r="W120" s="36"/>
      <c r="X120" s="36"/>
      <c r="Y120" s="36"/>
      <c r="Z120" s="36"/>
      <c r="AA120" s="36"/>
      <c r="AB120" s="36"/>
      <c r="AC120" s="36"/>
      <c r="AD120" s="36"/>
      <c r="AE120" s="36"/>
      <c r="AR120" s="221" t="s">
        <v>264</v>
      </c>
      <c r="AT120" s="221" t="s">
        <v>302</v>
      </c>
      <c r="AU120" s="221" t="s">
        <v>81</v>
      </c>
      <c r="AY120" s="15" t="s">
        <v>232</v>
      </c>
      <c r="BE120" s="222">
        <f>IF(N120="základní",J120,0)</f>
        <v>0</v>
      </c>
      <c r="BF120" s="222">
        <f>IF(N120="snížená",J120,0)</f>
        <v>0</v>
      </c>
      <c r="BG120" s="222">
        <f>IF(N120="zákl. přenesená",J120,0)</f>
        <v>0</v>
      </c>
      <c r="BH120" s="222">
        <f>IF(N120="sníž. přenesená",J120,0)</f>
        <v>0</v>
      </c>
      <c r="BI120" s="222">
        <f>IF(N120="nulová",J120,0)</f>
        <v>0</v>
      </c>
      <c r="BJ120" s="15" t="s">
        <v>79</v>
      </c>
      <c r="BK120" s="222">
        <f>ROUND(I120*H120,2)</f>
        <v>0</v>
      </c>
      <c r="BL120" s="15" t="s">
        <v>239</v>
      </c>
      <c r="BM120" s="221" t="s">
        <v>849</v>
      </c>
    </row>
    <row r="121" s="2" customFormat="1" ht="14.4" customHeight="1">
      <c r="A121" s="36"/>
      <c r="B121" s="37"/>
      <c r="C121" s="223" t="s">
        <v>306</v>
      </c>
      <c r="D121" s="223" t="s">
        <v>302</v>
      </c>
      <c r="E121" s="224" t="s">
        <v>850</v>
      </c>
      <c r="F121" s="225" t="s">
        <v>851</v>
      </c>
      <c r="G121" s="226" t="s">
        <v>542</v>
      </c>
      <c r="H121" s="227">
        <v>29.841000000000001</v>
      </c>
      <c r="I121" s="228"/>
      <c r="J121" s="229">
        <f>ROUND(I121*H121,2)</f>
        <v>0</v>
      </c>
      <c r="K121" s="225" t="s">
        <v>238</v>
      </c>
      <c r="L121" s="230"/>
      <c r="M121" s="231" t="s">
        <v>19</v>
      </c>
      <c r="N121" s="232" t="s">
        <v>43</v>
      </c>
      <c r="O121" s="82"/>
      <c r="P121" s="219">
        <f>O121*H121</f>
        <v>0</v>
      </c>
      <c r="Q121" s="219">
        <v>4.0000000000000003E-05</v>
      </c>
      <c r="R121" s="219">
        <f>Q121*H121</f>
        <v>0.0011936400000000002</v>
      </c>
      <c r="S121" s="219">
        <v>0</v>
      </c>
      <c r="T121" s="220">
        <f>S121*H121</f>
        <v>0</v>
      </c>
      <c r="U121" s="36"/>
      <c r="V121" s="36"/>
      <c r="W121" s="36"/>
      <c r="X121" s="36"/>
      <c r="Y121" s="36"/>
      <c r="Z121" s="36"/>
      <c r="AA121" s="36"/>
      <c r="AB121" s="36"/>
      <c r="AC121" s="36"/>
      <c r="AD121" s="36"/>
      <c r="AE121" s="36"/>
      <c r="AR121" s="221" t="s">
        <v>264</v>
      </c>
      <c r="AT121" s="221" t="s">
        <v>302</v>
      </c>
      <c r="AU121" s="221" t="s">
        <v>81</v>
      </c>
      <c r="AY121" s="15" t="s">
        <v>232</v>
      </c>
      <c r="BE121" s="222">
        <f>IF(N121="základní",J121,0)</f>
        <v>0</v>
      </c>
      <c r="BF121" s="222">
        <f>IF(N121="snížená",J121,0)</f>
        <v>0</v>
      </c>
      <c r="BG121" s="222">
        <f>IF(N121="zákl. přenesená",J121,0)</f>
        <v>0</v>
      </c>
      <c r="BH121" s="222">
        <f>IF(N121="sníž. přenesená",J121,0)</f>
        <v>0</v>
      </c>
      <c r="BI121" s="222">
        <f>IF(N121="nulová",J121,0)</f>
        <v>0</v>
      </c>
      <c r="BJ121" s="15" t="s">
        <v>79</v>
      </c>
      <c r="BK121" s="222">
        <f>ROUND(I121*H121,2)</f>
        <v>0</v>
      </c>
      <c r="BL121" s="15" t="s">
        <v>239</v>
      </c>
      <c r="BM121" s="221" t="s">
        <v>852</v>
      </c>
    </row>
    <row r="122" s="2" customFormat="1" ht="14.4" customHeight="1">
      <c r="A122" s="36"/>
      <c r="B122" s="37"/>
      <c r="C122" s="223" t="s">
        <v>310</v>
      </c>
      <c r="D122" s="223" t="s">
        <v>302</v>
      </c>
      <c r="E122" s="224" t="s">
        <v>853</v>
      </c>
      <c r="F122" s="225" t="s">
        <v>854</v>
      </c>
      <c r="G122" s="226" t="s">
        <v>542</v>
      </c>
      <c r="H122" s="227">
        <v>34.040999999999997</v>
      </c>
      <c r="I122" s="228"/>
      <c r="J122" s="229">
        <f>ROUND(I122*H122,2)</f>
        <v>0</v>
      </c>
      <c r="K122" s="225" t="s">
        <v>238</v>
      </c>
      <c r="L122" s="230"/>
      <c r="M122" s="231" t="s">
        <v>19</v>
      </c>
      <c r="N122" s="232" t="s">
        <v>43</v>
      </c>
      <c r="O122" s="82"/>
      <c r="P122" s="219">
        <f>O122*H122</f>
        <v>0</v>
      </c>
      <c r="Q122" s="219">
        <v>3.0000000000000001E-05</v>
      </c>
      <c r="R122" s="219">
        <f>Q122*H122</f>
        <v>0.0010212299999999999</v>
      </c>
      <c r="S122" s="219">
        <v>0</v>
      </c>
      <c r="T122" s="220">
        <f>S122*H122</f>
        <v>0</v>
      </c>
      <c r="U122" s="36"/>
      <c r="V122" s="36"/>
      <c r="W122" s="36"/>
      <c r="X122" s="36"/>
      <c r="Y122" s="36"/>
      <c r="Z122" s="36"/>
      <c r="AA122" s="36"/>
      <c r="AB122" s="36"/>
      <c r="AC122" s="36"/>
      <c r="AD122" s="36"/>
      <c r="AE122" s="36"/>
      <c r="AR122" s="221" t="s">
        <v>264</v>
      </c>
      <c r="AT122" s="221" t="s">
        <v>302</v>
      </c>
      <c r="AU122" s="221" t="s">
        <v>81</v>
      </c>
      <c r="AY122" s="15" t="s">
        <v>232</v>
      </c>
      <c r="BE122" s="222">
        <f>IF(N122="základní",J122,0)</f>
        <v>0</v>
      </c>
      <c r="BF122" s="222">
        <f>IF(N122="snížená",J122,0)</f>
        <v>0</v>
      </c>
      <c r="BG122" s="222">
        <f>IF(N122="zákl. přenesená",J122,0)</f>
        <v>0</v>
      </c>
      <c r="BH122" s="222">
        <f>IF(N122="sníž. přenesená",J122,0)</f>
        <v>0</v>
      </c>
      <c r="BI122" s="222">
        <f>IF(N122="nulová",J122,0)</f>
        <v>0</v>
      </c>
      <c r="BJ122" s="15" t="s">
        <v>79</v>
      </c>
      <c r="BK122" s="222">
        <f>ROUND(I122*H122,2)</f>
        <v>0</v>
      </c>
      <c r="BL122" s="15" t="s">
        <v>239</v>
      </c>
      <c r="BM122" s="221" t="s">
        <v>855</v>
      </c>
    </row>
    <row r="123" s="12" customFormat="1" ht="22.8" customHeight="1">
      <c r="A123" s="12"/>
      <c r="B123" s="194"/>
      <c r="C123" s="195"/>
      <c r="D123" s="196" t="s">
        <v>71</v>
      </c>
      <c r="E123" s="208" t="s">
        <v>856</v>
      </c>
      <c r="F123" s="208" t="s">
        <v>857</v>
      </c>
      <c r="G123" s="195"/>
      <c r="H123" s="195"/>
      <c r="I123" s="198"/>
      <c r="J123" s="209">
        <f>BK123</f>
        <v>0</v>
      </c>
      <c r="K123" s="195"/>
      <c r="L123" s="200"/>
      <c r="M123" s="201"/>
      <c r="N123" s="202"/>
      <c r="O123" s="202"/>
      <c r="P123" s="203">
        <f>SUM(P124:P127)</f>
        <v>0</v>
      </c>
      <c r="Q123" s="202"/>
      <c r="R123" s="203">
        <f>SUM(R124:R127)</f>
        <v>0.020462399999999999</v>
      </c>
      <c r="S123" s="202"/>
      <c r="T123" s="204">
        <f>SUM(T124:T127)</f>
        <v>0</v>
      </c>
      <c r="U123" s="12"/>
      <c r="V123" s="12"/>
      <c r="W123" s="12"/>
      <c r="X123" s="12"/>
      <c r="Y123" s="12"/>
      <c r="Z123" s="12"/>
      <c r="AA123" s="12"/>
      <c r="AB123" s="12"/>
      <c r="AC123" s="12"/>
      <c r="AD123" s="12"/>
      <c r="AE123" s="12"/>
      <c r="AR123" s="205" t="s">
        <v>79</v>
      </c>
      <c r="AT123" s="206" t="s">
        <v>71</v>
      </c>
      <c r="AU123" s="206" t="s">
        <v>79</v>
      </c>
      <c r="AY123" s="205" t="s">
        <v>232</v>
      </c>
      <c r="BK123" s="207">
        <f>SUM(BK124:BK127)</f>
        <v>0</v>
      </c>
    </row>
    <row r="124" s="2" customFormat="1" ht="14.4" customHeight="1">
      <c r="A124" s="36"/>
      <c r="B124" s="37"/>
      <c r="C124" s="210" t="s">
        <v>314</v>
      </c>
      <c r="D124" s="210" t="s">
        <v>234</v>
      </c>
      <c r="E124" s="211" t="s">
        <v>858</v>
      </c>
      <c r="F124" s="212" t="s">
        <v>859</v>
      </c>
      <c r="G124" s="213" t="s">
        <v>542</v>
      </c>
      <c r="H124" s="214">
        <v>28.420000000000002</v>
      </c>
      <c r="I124" s="215"/>
      <c r="J124" s="216">
        <f>ROUND(I124*H124,2)</f>
        <v>0</v>
      </c>
      <c r="K124" s="212" t="s">
        <v>19</v>
      </c>
      <c r="L124" s="42"/>
      <c r="M124" s="217" t="s">
        <v>19</v>
      </c>
      <c r="N124" s="218" t="s">
        <v>43</v>
      </c>
      <c r="O124" s="82"/>
      <c r="P124" s="219">
        <f>O124*H124</f>
        <v>0</v>
      </c>
      <c r="Q124" s="219">
        <v>0.00025000000000000001</v>
      </c>
      <c r="R124" s="219">
        <f>Q124*H124</f>
        <v>0.0071050000000000002</v>
      </c>
      <c r="S124" s="219">
        <v>0</v>
      </c>
      <c r="T124" s="220">
        <f>S124*H124</f>
        <v>0</v>
      </c>
      <c r="U124" s="36"/>
      <c r="V124" s="36"/>
      <c r="W124" s="36"/>
      <c r="X124" s="36"/>
      <c r="Y124" s="36"/>
      <c r="Z124" s="36"/>
      <c r="AA124" s="36"/>
      <c r="AB124" s="36"/>
      <c r="AC124" s="36"/>
      <c r="AD124" s="36"/>
      <c r="AE124" s="36"/>
      <c r="AR124" s="221" t="s">
        <v>297</v>
      </c>
      <c r="AT124" s="221" t="s">
        <v>234</v>
      </c>
      <c r="AU124" s="221" t="s">
        <v>81</v>
      </c>
      <c r="AY124" s="15" t="s">
        <v>232</v>
      </c>
      <c r="BE124" s="222">
        <f>IF(N124="základní",J124,0)</f>
        <v>0</v>
      </c>
      <c r="BF124" s="222">
        <f>IF(N124="snížená",J124,0)</f>
        <v>0</v>
      </c>
      <c r="BG124" s="222">
        <f>IF(N124="zákl. přenesená",J124,0)</f>
        <v>0</v>
      </c>
      <c r="BH124" s="222">
        <f>IF(N124="sníž. přenesená",J124,0)</f>
        <v>0</v>
      </c>
      <c r="BI124" s="222">
        <f>IF(N124="nulová",J124,0)</f>
        <v>0</v>
      </c>
      <c r="BJ124" s="15" t="s">
        <v>79</v>
      </c>
      <c r="BK124" s="222">
        <f>ROUND(I124*H124,2)</f>
        <v>0</v>
      </c>
      <c r="BL124" s="15" t="s">
        <v>297</v>
      </c>
      <c r="BM124" s="221" t="s">
        <v>860</v>
      </c>
    </row>
    <row r="125" s="2" customFormat="1" ht="14.4" customHeight="1">
      <c r="A125" s="36"/>
      <c r="B125" s="37"/>
      <c r="C125" s="223" t="s">
        <v>7</v>
      </c>
      <c r="D125" s="223" t="s">
        <v>302</v>
      </c>
      <c r="E125" s="224" t="s">
        <v>861</v>
      </c>
      <c r="F125" s="225" t="s">
        <v>862</v>
      </c>
      <c r="G125" s="226" t="s">
        <v>542</v>
      </c>
      <c r="H125" s="227">
        <v>31.262</v>
      </c>
      <c r="I125" s="228"/>
      <c r="J125" s="229">
        <f>ROUND(I125*H125,2)</f>
        <v>0</v>
      </c>
      <c r="K125" s="225" t="s">
        <v>19</v>
      </c>
      <c r="L125" s="230"/>
      <c r="M125" s="231" t="s">
        <v>19</v>
      </c>
      <c r="N125" s="232" t="s">
        <v>43</v>
      </c>
      <c r="O125" s="82"/>
      <c r="P125" s="219">
        <f>O125*H125</f>
        <v>0</v>
      </c>
      <c r="Q125" s="219">
        <v>0.00010000000000000001</v>
      </c>
      <c r="R125" s="219">
        <f>Q125*H125</f>
        <v>0.0031262</v>
      </c>
      <c r="S125" s="219">
        <v>0</v>
      </c>
      <c r="T125" s="220">
        <f>S125*H125</f>
        <v>0</v>
      </c>
      <c r="U125" s="36"/>
      <c r="V125" s="36"/>
      <c r="W125" s="36"/>
      <c r="X125" s="36"/>
      <c r="Y125" s="36"/>
      <c r="Z125" s="36"/>
      <c r="AA125" s="36"/>
      <c r="AB125" s="36"/>
      <c r="AC125" s="36"/>
      <c r="AD125" s="36"/>
      <c r="AE125" s="36"/>
      <c r="AR125" s="221" t="s">
        <v>264</v>
      </c>
      <c r="AT125" s="221" t="s">
        <v>302</v>
      </c>
      <c r="AU125" s="221" t="s">
        <v>81</v>
      </c>
      <c r="AY125" s="15" t="s">
        <v>232</v>
      </c>
      <c r="BE125" s="222">
        <f>IF(N125="základní",J125,0)</f>
        <v>0</v>
      </c>
      <c r="BF125" s="222">
        <f>IF(N125="snížená",J125,0)</f>
        <v>0</v>
      </c>
      <c r="BG125" s="222">
        <f>IF(N125="zákl. přenesená",J125,0)</f>
        <v>0</v>
      </c>
      <c r="BH125" s="222">
        <f>IF(N125="sníž. přenesená",J125,0)</f>
        <v>0</v>
      </c>
      <c r="BI125" s="222">
        <f>IF(N125="nulová",J125,0)</f>
        <v>0</v>
      </c>
      <c r="BJ125" s="15" t="s">
        <v>79</v>
      </c>
      <c r="BK125" s="222">
        <f>ROUND(I125*H125,2)</f>
        <v>0</v>
      </c>
      <c r="BL125" s="15" t="s">
        <v>239</v>
      </c>
      <c r="BM125" s="221" t="s">
        <v>863</v>
      </c>
    </row>
    <row r="126" s="2" customFormat="1" ht="24.15" customHeight="1">
      <c r="A126" s="36"/>
      <c r="B126" s="37"/>
      <c r="C126" s="210" t="s">
        <v>321</v>
      </c>
      <c r="D126" s="210" t="s">
        <v>234</v>
      </c>
      <c r="E126" s="211" t="s">
        <v>864</v>
      </c>
      <c r="F126" s="212" t="s">
        <v>865</v>
      </c>
      <c r="G126" s="213" t="s">
        <v>542</v>
      </c>
      <c r="H126" s="214">
        <v>28.420000000000002</v>
      </c>
      <c r="I126" s="215"/>
      <c r="J126" s="216">
        <f>ROUND(I126*H126,2)</f>
        <v>0</v>
      </c>
      <c r="K126" s="212" t="s">
        <v>19</v>
      </c>
      <c r="L126" s="42"/>
      <c r="M126" s="217" t="s">
        <v>19</v>
      </c>
      <c r="N126" s="218" t="s">
        <v>43</v>
      </c>
      <c r="O126" s="82"/>
      <c r="P126" s="219">
        <f>O126*H126</f>
        <v>0</v>
      </c>
      <c r="Q126" s="219">
        <v>0.00025000000000000001</v>
      </c>
      <c r="R126" s="219">
        <f>Q126*H126</f>
        <v>0.0071050000000000002</v>
      </c>
      <c r="S126" s="219">
        <v>0</v>
      </c>
      <c r="T126" s="220">
        <f>S126*H126</f>
        <v>0</v>
      </c>
      <c r="U126" s="36"/>
      <c r="V126" s="36"/>
      <c r="W126" s="36"/>
      <c r="X126" s="36"/>
      <c r="Y126" s="36"/>
      <c r="Z126" s="36"/>
      <c r="AA126" s="36"/>
      <c r="AB126" s="36"/>
      <c r="AC126" s="36"/>
      <c r="AD126" s="36"/>
      <c r="AE126" s="36"/>
      <c r="AR126" s="221" t="s">
        <v>297</v>
      </c>
      <c r="AT126" s="221" t="s">
        <v>234</v>
      </c>
      <c r="AU126" s="221" t="s">
        <v>81</v>
      </c>
      <c r="AY126" s="15" t="s">
        <v>232</v>
      </c>
      <c r="BE126" s="222">
        <f>IF(N126="základní",J126,0)</f>
        <v>0</v>
      </c>
      <c r="BF126" s="222">
        <f>IF(N126="snížená",J126,0)</f>
        <v>0</v>
      </c>
      <c r="BG126" s="222">
        <f>IF(N126="zákl. přenesená",J126,0)</f>
        <v>0</v>
      </c>
      <c r="BH126" s="222">
        <f>IF(N126="sníž. přenesená",J126,0)</f>
        <v>0</v>
      </c>
      <c r="BI126" s="222">
        <f>IF(N126="nulová",J126,0)</f>
        <v>0</v>
      </c>
      <c r="BJ126" s="15" t="s">
        <v>79</v>
      </c>
      <c r="BK126" s="222">
        <f>ROUND(I126*H126,2)</f>
        <v>0</v>
      </c>
      <c r="BL126" s="15" t="s">
        <v>297</v>
      </c>
      <c r="BM126" s="221" t="s">
        <v>866</v>
      </c>
    </row>
    <row r="127" s="2" customFormat="1" ht="14.4" customHeight="1">
      <c r="A127" s="36"/>
      <c r="B127" s="37"/>
      <c r="C127" s="223" t="s">
        <v>325</v>
      </c>
      <c r="D127" s="223" t="s">
        <v>302</v>
      </c>
      <c r="E127" s="224" t="s">
        <v>867</v>
      </c>
      <c r="F127" s="225" t="s">
        <v>868</v>
      </c>
      <c r="G127" s="226" t="s">
        <v>542</v>
      </c>
      <c r="H127" s="227">
        <v>31.262</v>
      </c>
      <c r="I127" s="228"/>
      <c r="J127" s="229">
        <f>ROUND(I127*H127,2)</f>
        <v>0</v>
      </c>
      <c r="K127" s="225" t="s">
        <v>19</v>
      </c>
      <c r="L127" s="230"/>
      <c r="M127" s="231" t="s">
        <v>19</v>
      </c>
      <c r="N127" s="232" t="s">
        <v>43</v>
      </c>
      <c r="O127" s="82"/>
      <c r="P127" s="219">
        <f>O127*H127</f>
        <v>0</v>
      </c>
      <c r="Q127" s="219">
        <v>0.00010000000000000001</v>
      </c>
      <c r="R127" s="219">
        <f>Q127*H127</f>
        <v>0.0031262</v>
      </c>
      <c r="S127" s="219">
        <v>0</v>
      </c>
      <c r="T127" s="220">
        <f>S127*H127</f>
        <v>0</v>
      </c>
      <c r="U127" s="36"/>
      <c r="V127" s="36"/>
      <c r="W127" s="36"/>
      <c r="X127" s="36"/>
      <c r="Y127" s="36"/>
      <c r="Z127" s="36"/>
      <c r="AA127" s="36"/>
      <c r="AB127" s="36"/>
      <c r="AC127" s="36"/>
      <c r="AD127" s="36"/>
      <c r="AE127" s="36"/>
      <c r="AR127" s="221" t="s">
        <v>264</v>
      </c>
      <c r="AT127" s="221" t="s">
        <v>302</v>
      </c>
      <c r="AU127" s="221" t="s">
        <v>81</v>
      </c>
      <c r="AY127" s="15" t="s">
        <v>232</v>
      </c>
      <c r="BE127" s="222">
        <f>IF(N127="základní",J127,0)</f>
        <v>0</v>
      </c>
      <c r="BF127" s="222">
        <f>IF(N127="snížená",J127,0)</f>
        <v>0</v>
      </c>
      <c r="BG127" s="222">
        <f>IF(N127="zákl. přenesená",J127,0)</f>
        <v>0</v>
      </c>
      <c r="BH127" s="222">
        <f>IF(N127="sníž. přenesená",J127,0)</f>
        <v>0</v>
      </c>
      <c r="BI127" s="222">
        <f>IF(N127="nulová",J127,0)</f>
        <v>0</v>
      </c>
      <c r="BJ127" s="15" t="s">
        <v>79</v>
      </c>
      <c r="BK127" s="222">
        <f>ROUND(I127*H127,2)</f>
        <v>0</v>
      </c>
      <c r="BL127" s="15" t="s">
        <v>239</v>
      </c>
      <c r="BM127" s="221" t="s">
        <v>869</v>
      </c>
    </row>
    <row r="128" s="12" customFormat="1" ht="22.8" customHeight="1">
      <c r="A128" s="12"/>
      <c r="B128" s="194"/>
      <c r="C128" s="195"/>
      <c r="D128" s="196" t="s">
        <v>71</v>
      </c>
      <c r="E128" s="208" t="s">
        <v>753</v>
      </c>
      <c r="F128" s="208" t="s">
        <v>754</v>
      </c>
      <c r="G128" s="195"/>
      <c r="H128" s="195"/>
      <c r="I128" s="198"/>
      <c r="J128" s="209">
        <f>BK128</f>
        <v>0</v>
      </c>
      <c r="K128" s="195"/>
      <c r="L128" s="200"/>
      <c r="M128" s="201"/>
      <c r="N128" s="202"/>
      <c r="O128" s="202"/>
      <c r="P128" s="203">
        <f>SUM(P129:P131)</f>
        <v>0</v>
      </c>
      <c r="Q128" s="202"/>
      <c r="R128" s="203">
        <f>SUM(R129:R131)</f>
        <v>0</v>
      </c>
      <c r="S128" s="202"/>
      <c r="T128" s="204">
        <f>SUM(T129:T131)</f>
        <v>0</v>
      </c>
      <c r="U128" s="12"/>
      <c r="V128" s="12"/>
      <c r="W128" s="12"/>
      <c r="X128" s="12"/>
      <c r="Y128" s="12"/>
      <c r="Z128" s="12"/>
      <c r="AA128" s="12"/>
      <c r="AB128" s="12"/>
      <c r="AC128" s="12"/>
      <c r="AD128" s="12"/>
      <c r="AE128" s="12"/>
      <c r="AR128" s="205" t="s">
        <v>79</v>
      </c>
      <c r="AT128" s="206" t="s">
        <v>71</v>
      </c>
      <c r="AU128" s="206" t="s">
        <v>79</v>
      </c>
      <c r="AY128" s="205" t="s">
        <v>232</v>
      </c>
      <c r="BK128" s="207">
        <f>SUM(BK129:BK131)</f>
        <v>0</v>
      </c>
    </row>
    <row r="129" s="2" customFormat="1" ht="24.15" customHeight="1">
      <c r="A129" s="36"/>
      <c r="B129" s="37"/>
      <c r="C129" s="210" t="s">
        <v>329</v>
      </c>
      <c r="D129" s="210" t="s">
        <v>234</v>
      </c>
      <c r="E129" s="211" t="s">
        <v>870</v>
      </c>
      <c r="F129" s="212" t="s">
        <v>871</v>
      </c>
      <c r="G129" s="213" t="s">
        <v>237</v>
      </c>
      <c r="H129" s="214">
        <v>205.048</v>
      </c>
      <c r="I129" s="215"/>
      <c r="J129" s="216">
        <f>ROUND(I129*H129,2)</f>
        <v>0</v>
      </c>
      <c r="K129" s="212" t="s">
        <v>238</v>
      </c>
      <c r="L129" s="42"/>
      <c r="M129" s="217" t="s">
        <v>19</v>
      </c>
      <c r="N129" s="218" t="s">
        <v>43</v>
      </c>
      <c r="O129" s="82"/>
      <c r="P129" s="219">
        <f>O129*H129</f>
        <v>0</v>
      </c>
      <c r="Q129" s="219">
        <v>0</v>
      </c>
      <c r="R129" s="219">
        <f>Q129*H129</f>
        <v>0</v>
      </c>
      <c r="S129" s="219">
        <v>0</v>
      </c>
      <c r="T129" s="220">
        <f>S129*H129</f>
        <v>0</v>
      </c>
      <c r="U129" s="36"/>
      <c r="V129" s="36"/>
      <c r="W129" s="36"/>
      <c r="X129" s="36"/>
      <c r="Y129" s="36"/>
      <c r="Z129" s="36"/>
      <c r="AA129" s="36"/>
      <c r="AB129" s="36"/>
      <c r="AC129" s="36"/>
      <c r="AD129" s="36"/>
      <c r="AE129" s="36"/>
      <c r="AR129" s="221" t="s">
        <v>239</v>
      </c>
      <c r="AT129" s="221" t="s">
        <v>234</v>
      </c>
      <c r="AU129" s="221" t="s">
        <v>81</v>
      </c>
      <c r="AY129" s="15" t="s">
        <v>232</v>
      </c>
      <c r="BE129" s="222">
        <f>IF(N129="základní",J129,0)</f>
        <v>0</v>
      </c>
      <c r="BF129" s="222">
        <f>IF(N129="snížená",J129,0)</f>
        <v>0</v>
      </c>
      <c r="BG129" s="222">
        <f>IF(N129="zákl. přenesená",J129,0)</f>
        <v>0</v>
      </c>
      <c r="BH129" s="222">
        <f>IF(N129="sníž. přenesená",J129,0)</f>
        <v>0</v>
      </c>
      <c r="BI129" s="222">
        <f>IF(N129="nulová",J129,0)</f>
        <v>0</v>
      </c>
      <c r="BJ129" s="15" t="s">
        <v>79</v>
      </c>
      <c r="BK129" s="222">
        <f>ROUND(I129*H129,2)</f>
        <v>0</v>
      </c>
      <c r="BL129" s="15" t="s">
        <v>239</v>
      </c>
      <c r="BM129" s="221" t="s">
        <v>872</v>
      </c>
    </row>
    <row r="130" s="2" customFormat="1" ht="24.15" customHeight="1">
      <c r="A130" s="36"/>
      <c r="B130" s="37"/>
      <c r="C130" s="210" t="s">
        <v>333</v>
      </c>
      <c r="D130" s="210" t="s">
        <v>234</v>
      </c>
      <c r="E130" s="211" t="s">
        <v>873</v>
      </c>
      <c r="F130" s="212" t="s">
        <v>874</v>
      </c>
      <c r="G130" s="213" t="s">
        <v>237</v>
      </c>
      <c r="H130" s="214">
        <v>30757.200000000001</v>
      </c>
      <c r="I130" s="215"/>
      <c r="J130" s="216">
        <f>ROUND(I130*H130,2)</f>
        <v>0</v>
      </c>
      <c r="K130" s="212" t="s">
        <v>238</v>
      </c>
      <c r="L130" s="42"/>
      <c r="M130" s="217" t="s">
        <v>19</v>
      </c>
      <c r="N130" s="218" t="s">
        <v>43</v>
      </c>
      <c r="O130" s="82"/>
      <c r="P130" s="219">
        <f>O130*H130</f>
        <v>0</v>
      </c>
      <c r="Q130" s="219">
        <v>0</v>
      </c>
      <c r="R130" s="219">
        <f>Q130*H130</f>
        <v>0</v>
      </c>
      <c r="S130" s="219">
        <v>0</v>
      </c>
      <c r="T130" s="220">
        <f>S130*H130</f>
        <v>0</v>
      </c>
      <c r="U130" s="36"/>
      <c r="V130" s="36"/>
      <c r="W130" s="36"/>
      <c r="X130" s="36"/>
      <c r="Y130" s="36"/>
      <c r="Z130" s="36"/>
      <c r="AA130" s="36"/>
      <c r="AB130" s="36"/>
      <c r="AC130" s="36"/>
      <c r="AD130" s="36"/>
      <c r="AE130" s="36"/>
      <c r="AR130" s="221" t="s">
        <v>239</v>
      </c>
      <c r="AT130" s="221" t="s">
        <v>234</v>
      </c>
      <c r="AU130" s="221" t="s">
        <v>81</v>
      </c>
      <c r="AY130" s="15" t="s">
        <v>232</v>
      </c>
      <c r="BE130" s="222">
        <f>IF(N130="základní",J130,0)</f>
        <v>0</v>
      </c>
      <c r="BF130" s="222">
        <f>IF(N130="snížená",J130,0)</f>
        <v>0</v>
      </c>
      <c r="BG130" s="222">
        <f>IF(N130="zákl. přenesená",J130,0)</f>
        <v>0</v>
      </c>
      <c r="BH130" s="222">
        <f>IF(N130="sníž. přenesená",J130,0)</f>
        <v>0</v>
      </c>
      <c r="BI130" s="222">
        <f>IF(N130="nulová",J130,0)</f>
        <v>0</v>
      </c>
      <c r="BJ130" s="15" t="s">
        <v>79</v>
      </c>
      <c r="BK130" s="222">
        <f>ROUND(I130*H130,2)</f>
        <v>0</v>
      </c>
      <c r="BL130" s="15" t="s">
        <v>239</v>
      </c>
      <c r="BM130" s="221" t="s">
        <v>875</v>
      </c>
    </row>
    <row r="131" s="2" customFormat="1" ht="24.15" customHeight="1">
      <c r="A131" s="36"/>
      <c r="B131" s="37"/>
      <c r="C131" s="210" t="s">
        <v>337</v>
      </c>
      <c r="D131" s="210" t="s">
        <v>234</v>
      </c>
      <c r="E131" s="211" t="s">
        <v>876</v>
      </c>
      <c r="F131" s="212" t="s">
        <v>877</v>
      </c>
      <c r="G131" s="213" t="s">
        <v>237</v>
      </c>
      <c r="H131" s="214">
        <v>205.048</v>
      </c>
      <c r="I131" s="215"/>
      <c r="J131" s="216">
        <f>ROUND(I131*H131,2)</f>
        <v>0</v>
      </c>
      <c r="K131" s="212" t="s">
        <v>238</v>
      </c>
      <c r="L131" s="42"/>
      <c r="M131" s="217" t="s">
        <v>19</v>
      </c>
      <c r="N131" s="218" t="s">
        <v>43</v>
      </c>
      <c r="O131" s="82"/>
      <c r="P131" s="219">
        <f>O131*H131</f>
        <v>0</v>
      </c>
      <c r="Q131" s="219">
        <v>0</v>
      </c>
      <c r="R131" s="219">
        <f>Q131*H131</f>
        <v>0</v>
      </c>
      <c r="S131" s="219">
        <v>0</v>
      </c>
      <c r="T131" s="220">
        <f>S131*H131</f>
        <v>0</v>
      </c>
      <c r="U131" s="36"/>
      <c r="V131" s="36"/>
      <c r="W131" s="36"/>
      <c r="X131" s="36"/>
      <c r="Y131" s="36"/>
      <c r="Z131" s="36"/>
      <c r="AA131" s="36"/>
      <c r="AB131" s="36"/>
      <c r="AC131" s="36"/>
      <c r="AD131" s="36"/>
      <c r="AE131" s="36"/>
      <c r="AR131" s="221" t="s">
        <v>239</v>
      </c>
      <c r="AT131" s="221" t="s">
        <v>234</v>
      </c>
      <c r="AU131" s="221" t="s">
        <v>81</v>
      </c>
      <c r="AY131" s="15" t="s">
        <v>232</v>
      </c>
      <c r="BE131" s="222">
        <f>IF(N131="základní",J131,0)</f>
        <v>0</v>
      </c>
      <c r="BF131" s="222">
        <f>IF(N131="snížená",J131,0)</f>
        <v>0</v>
      </c>
      <c r="BG131" s="222">
        <f>IF(N131="zákl. přenesená",J131,0)</f>
        <v>0</v>
      </c>
      <c r="BH131" s="222">
        <f>IF(N131="sníž. přenesená",J131,0)</f>
        <v>0</v>
      </c>
      <c r="BI131" s="222">
        <f>IF(N131="nulová",J131,0)</f>
        <v>0</v>
      </c>
      <c r="BJ131" s="15" t="s">
        <v>79</v>
      </c>
      <c r="BK131" s="222">
        <f>ROUND(I131*H131,2)</f>
        <v>0</v>
      </c>
      <c r="BL131" s="15" t="s">
        <v>239</v>
      </c>
      <c r="BM131" s="221" t="s">
        <v>878</v>
      </c>
    </row>
    <row r="132" s="12" customFormat="1" ht="22.8" customHeight="1">
      <c r="A132" s="12"/>
      <c r="B132" s="194"/>
      <c r="C132" s="195"/>
      <c r="D132" s="196" t="s">
        <v>71</v>
      </c>
      <c r="E132" s="208" t="s">
        <v>362</v>
      </c>
      <c r="F132" s="208" t="s">
        <v>363</v>
      </c>
      <c r="G132" s="195"/>
      <c r="H132" s="195"/>
      <c r="I132" s="198"/>
      <c r="J132" s="209">
        <f>BK132</f>
        <v>0</v>
      </c>
      <c r="K132" s="195"/>
      <c r="L132" s="200"/>
      <c r="M132" s="201"/>
      <c r="N132" s="202"/>
      <c r="O132" s="202"/>
      <c r="P132" s="203">
        <f>P133</f>
        <v>0</v>
      </c>
      <c r="Q132" s="202"/>
      <c r="R132" s="203">
        <f>R133</f>
        <v>0</v>
      </c>
      <c r="S132" s="202"/>
      <c r="T132" s="204">
        <f>T133</f>
        <v>0</v>
      </c>
      <c r="U132" s="12"/>
      <c r="V132" s="12"/>
      <c r="W132" s="12"/>
      <c r="X132" s="12"/>
      <c r="Y132" s="12"/>
      <c r="Z132" s="12"/>
      <c r="AA132" s="12"/>
      <c r="AB132" s="12"/>
      <c r="AC132" s="12"/>
      <c r="AD132" s="12"/>
      <c r="AE132" s="12"/>
      <c r="AR132" s="205" t="s">
        <v>79</v>
      </c>
      <c r="AT132" s="206" t="s">
        <v>71</v>
      </c>
      <c r="AU132" s="206" t="s">
        <v>79</v>
      </c>
      <c r="AY132" s="205" t="s">
        <v>232</v>
      </c>
      <c r="BK132" s="207">
        <f>BK133</f>
        <v>0</v>
      </c>
    </row>
    <row r="133" s="2" customFormat="1" ht="24.15" customHeight="1">
      <c r="A133" s="36"/>
      <c r="B133" s="37"/>
      <c r="C133" s="210" t="s">
        <v>341</v>
      </c>
      <c r="D133" s="210" t="s">
        <v>234</v>
      </c>
      <c r="E133" s="211" t="s">
        <v>669</v>
      </c>
      <c r="F133" s="212" t="s">
        <v>670</v>
      </c>
      <c r="G133" s="213" t="s">
        <v>287</v>
      </c>
      <c r="H133" s="214">
        <v>6.2060000000000004</v>
      </c>
      <c r="I133" s="215"/>
      <c r="J133" s="216">
        <f>ROUND(I133*H133,2)</f>
        <v>0</v>
      </c>
      <c r="K133" s="212" t="s">
        <v>238</v>
      </c>
      <c r="L133" s="42"/>
      <c r="M133" s="217" t="s">
        <v>19</v>
      </c>
      <c r="N133" s="218" t="s">
        <v>43</v>
      </c>
      <c r="O133" s="82"/>
      <c r="P133" s="219">
        <f>O133*H133</f>
        <v>0</v>
      </c>
      <c r="Q133" s="219">
        <v>0</v>
      </c>
      <c r="R133" s="219">
        <f>Q133*H133</f>
        <v>0</v>
      </c>
      <c r="S133" s="219">
        <v>0</v>
      </c>
      <c r="T133" s="220">
        <f>S133*H133</f>
        <v>0</v>
      </c>
      <c r="U133" s="36"/>
      <c r="V133" s="36"/>
      <c r="W133" s="36"/>
      <c r="X133" s="36"/>
      <c r="Y133" s="36"/>
      <c r="Z133" s="36"/>
      <c r="AA133" s="36"/>
      <c r="AB133" s="36"/>
      <c r="AC133" s="36"/>
      <c r="AD133" s="36"/>
      <c r="AE133" s="36"/>
      <c r="AR133" s="221" t="s">
        <v>239</v>
      </c>
      <c r="AT133" s="221" t="s">
        <v>234</v>
      </c>
      <c r="AU133" s="221" t="s">
        <v>81</v>
      </c>
      <c r="AY133" s="15" t="s">
        <v>232</v>
      </c>
      <c r="BE133" s="222">
        <f>IF(N133="základní",J133,0)</f>
        <v>0</v>
      </c>
      <c r="BF133" s="222">
        <f>IF(N133="snížená",J133,0)</f>
        <v>0</v>
      </c>
      <c r="BG133" s="222">
        <f>IF(N133="zákl. přenesená",J133,0)</f>
        <v>0</v>
      </c>
      <c r="BH133" s="222">
        <f>IF(N133="sníž. přenesená",J133,0)</f>
        <v>0</v>
      </c>
      <c r="BI133" s="222">
        <f>IF(N133="nulová",J133,0)</f>
        <v>0</v>
      </c>
      <c r="BJ133" s="15" t="s">
        <v>79</v>
      </c>
      <c r="BK133" s="222">
        <f>ROUND(I133*H133,2)</f>
        <v>0</v>
      </c>
      <c r="BL133" s="15" t="s">
        <v>239</v>
      </c>
      <c r="BM133" s="221" t="s">
        <v>879</v>
      </c>
    </row>
    <row r="134" s="12" customFormat="1" ht="25.92" customHeight="1">
      <c r="A134" s="12"/>
      <c r="B134" s="194"/>
      <c r="C134" s="195"/>
      <c r="D134" s="196" t="s">
        <v>71</v>
      </c>
      <c r="E134" s="197" t="s">
        <v>368</v>
      </c>
      <c r="F134" s="197" t="s">
        <v>369</v>
      </c>
      <c r="G134" s="195"/>
      <c r="H134" s="195"/>
      <c r="I134" s="198"/>
      <c r="J134" s="199">
        <f>BK134</f>
        <v>0</v>
      </c>
      <c r="K134" s="195"/>
      <c r="L134" s="200"/>
      <c r="M134" s="201"/>
      <c r="N134" s="202"/>
      <c r="O134" s="202"/>
      <c r="P134" s="203">
        <f>P135+P140</f>
        <v>0</v>
      </c>
      <c r="Q134" s="202"/>
      <c r="R134" s="203">
        <f>R135+R140</f>
        <v>0.74976999999999994</v>
      </c>
      <c r="S134" s="202"/>
      <c r="T134" s="204">
        <f>T135+T140</f>
        <v>0</v>
      </c>
      <c r="U134" s="12"/>
      <c r="V134" s="12"/>
      <c r="W134" s="12"/>
      <c r="X134" s="12"/>
      <c r="Y134" s="12"/>
      <c r="Z134" s="12"/>
      <c r="AA134" s="12"/>
      <c r="AB134" s="12"/>
      <c r="AC134" s="12"/>
      <c r="AD134" s="12"/>
      <c r="AE134" s="12"/>
      <c r="AR134" s="205" t="s">
        <v>81</v>
      </c>
      <c r="AT134" s="206" t="s">
        <v>71</v>
      </c>
      <c r="AU134" s="206" t="s">
        <v>72</v>
      </c>
      <c r="AY134" s="205" t="s">
        <v>232</v>
      </c>
      <c r="BK134" s="207">
        <f>BK135+BK140</f>
        <v>0</v>
      </c>
    </row>
    <row r="135" s="12" customFormat="1" ht="22.8" customHeight="1">
      <c r="A135" s="12"/>
      <c r="B135" s="194"/>
      <c r="C135" s="195"/>
      <c r="D135" s="196" t="s">
        <v>71</v>
      </c>
      <c r="E135" s="208" t="s">
        <v>553</v>
      </c>
      <c r="F135" s="208" t="s">
        <v>554</v>
      </c>
      <c r="G135" s="195"/>
      <c r="H135" s="195"/>
      <c r="I135" s="198"/>
      <c r="J135" s="209">
        <f>BK135</f>
        <v>0</v>
      </c>
      <c r="K135" s="195"/>
      <c r="L135" s="200"/>
      <c r="M135" s="201"/>
      <c r="N135" s="202"/>
      <c r="O135" s="202"/>
      <c r="P135" s="203">
        <f>SUM(P136:P139)</f>
        <v>0</v>
      </c>
      <c r="Q135" s="202"/>
      <c r="R135" s="203">
        <f>SUM(R136:R139)</f>
        <v>0.74651999999999996</v>
      </c>
      <c r="S135" s="202"/>
      <c r="T135" s="204">
        <f>SUM(T136:T139)</f>
        <v>0</v>
      </c>
      <c r="U135" s="12"/>
      <c r="V135" s="12"/>
      <c r="W135" s="12"/>
      <c r="X135" s="12"/>
      <c r="Y135" s="12"/>
      <c r="Z135" s="12"/>
      <c r="AA135" s="12"/>
      <c r="AB135" s="12"/>
      <c r="AC135" s="12"/>
      <c r="AD135" s="12"/>
      <c r="AE135" s="12"/>
      <c r="AR135" s="205" t="s">
        <v>81</v>
      </c>
      <c r="AT135" s="206" t="s">
        <v>71</v>
      </c>
      <c r="AU135" s="206" t="s">
        <v>79</v>
      </c>
      <c r="AY135" s="205" t="s">
        <v>232</v>
      </c>
      <c r="BK135" s="207">
        <f>SUM(BK136:BK139)</f>
        <v>0</v>
      </c>
    </row>
    <row r="136" s="2" customFormat="1" ht="24.15" customHeight="1">
      <c r="A136" s="36"/>
      <c r="B136" s="37"/>
      <c r="C136" s="210" t="s">
        <v>345</v>
      </c>
      <c r="D136" s="210" t="s">
        <v>234</v>
      </c>
      <c r="E136" s="211" t="s">
        <v>880</v>
      </c>
      <c r="F136" s="212" t="s">
        <v>881</v>
      </c>
      <c r="G136" s="213" t="s">
        <v>237</v>
      </c>
      <c r="H136" s="214">
        <v>110.77200000000001</v>
      </c>
      <c r="I136" s="215"/>
      <c r="J136" s="216">
        <f>ROUND(I136*H136,2)</f>
        <v>0</v>
      </c>
      <c r="K136" s="212" t="s">
        <v>238</v>
      </c>
      <c r="L136" s="42"/>
      <c r="M136" s="217" t="s">
        <v>19</v>
      </c>
      <c r="N136" s="218" t="s">
        <v>43</v>
      </c>
      <c r="O136" s="82"/>
      <c r="P136" s="219">
        <f>O136*H136</f>
        <v>0</v>
      </c>
      <c r="Q136" s="219">
        <v>0.0060000000000000001</v>
      </c>
      <c r="R136" s="219">
        <f>Q136*H136</f>
        <v>0.664632</v>
      </c>
      <c r="S136" s="219">
        <v>0</v>
      </c>
      <c r="T136" s="220">
        <f>S136*H136</f>
        <v>0</v>
      </c>
      <c r="U136" s="36"/>
      <c r="V136" s="36"/>
      <c r="W136" s="36"/>
      <c r="X136" s="36"/>
      <c r="Y136" s="36"/>
      <c r="Z136" s="36"/>
      <c r="AA136" s="36"/>
      <c r="AB136" s="36"/>
      <c r="AC136" s="36"/>
      <c r="AD136" s="36"/>
      <c r="AE136" s="36"/>
      <c r="AR136" s="221" t="s">
        <v>297</v>
      </c>
      <c r="AT136" s="221" t="s">
        <v>234</v>
      </c>
      <c r="AU136" s="221" t="s">
        <v>81</v>
      </c>
      <c r="AY136" s="15" t="s">
        <v>232</v>
      </c>
      <c r="BE136" s="222">
        <f>IF(N136="základní",J136,0)</f>
        <v>0</v>
      </c>
      <c r="BF136" s="222">
        <f>IF(N136="snížená",J136,0)</f>
        <v>0</v>
      </c>
      <c r="BG136" s="222">
        <f>IF(N136="zákl. přenesená",J136,0)</f>
        <v>0</v>
      </c>
      <c r="BH136" s="222">
        <f>IF(N136="sníž. přenesená",J136,0)</f>
        <v>0</v>
      </c>
      <c r="BI136" s="222">
        <f>IF(N136="nulová",J136,0)</f>
        <v>0</v>
      </c>
      <c r="BJ136" s="15" t="s">
        <v>79</v>
      </c>
      <c r="BK136" s="222">
        <f>ROUND(I136*H136,2)</f>
        <v>0</v>
      </c>
      <c r="BL136" s="15" t="s">
        <v>297</v>
      </c>
      <c r="BM136" s="221" t="s">
        <v>882</v>
      </c>
    </row>
    <row r="137" s="2" customFormat="1" ht="14.4" customHeight="1">
      <c r="A137" s="36"/>
      <c r="B137" s="37"/>
      <c r="C137" s="223" t="s">
        <v>350</v>
      </c>
      <c r="D137" s="223" t="s">
        <v>302</v>
      </c>
      <c r="E137" s="224" t="s">
        <v>883</v>
      </c>
      <c r="F137" s="225" t="s">
        <v>884</v>
      </c>
      <c r="G137" s="226" t="s">
        <v>243</v>
      </c>
      <c r="H137" s="227">
        <v>2.5590000000000002</v>
      </c>
      <c r="I137" s="228"/>
      <c r="J137" s="229">
        <f>ROUND(I137*H137,2)</f>
        <v>0</v>
      </c>
      <c r="K137" s="225" t="s">
        <v>238</v>
      </c>
      <c r="L137" s="230"/>
      <c r="M137" s="231" t="s">
        <v>19</v>
      </c>
      <c r="N137" s="232" t="s">
        <v>43</v>
      </c>
      <c r="O137" s="82"/>
      <c r="P137" s="219">
        <f>O137*H137</f>
        <v>0</v>
      </c>
      <c r="Q137" s="219">
        <v>0.032000000000000001</v>
      </c>
      <c r="R137" s="219">
        <f>Q137*H137</f>
        <v>0.081888000000000002</v>
      </c>
      <c r="S137" s="219">
        <v>0</v>
      </c>
      <c r="T137" s="220">
        <f>S137*H137</f>
        <v>0</v>
      </c>
      <c r="U137" s="36"/>
      <c r="V137" s="36"/>
      <c r="W137" s="36"/>
      <c r="X137" s="36"/>
      <c r="Y137" s="36"/>
      <c r="Z137" s="36"/>
      <c r="AA137" s="36"/>
      <c r="AB137" s="36"/>
      <c r="AC137" s="36"/>
      <c r="AD137" s="36"/>
      <c r="AE137" s="36"/>
      <c r="AR137" s="221" t="s">
        <v>364</v>
      </c>
      <c r="AT137" s="221" t="s">
        <v>302</v>
      </c>
      <c r="AU137" s="221" t="s">
        <v>81</v>
      </c>
      <c r="AY137" s="15" t="s">
        <v>232</v>
      </c>
      <c r="BE137" s="222">
        <f>IF(N137="základní",J137,0)</f>
        <v>0</v>
      </c>
      <c r="BF137" s="222">
        <f>IF(N137="snížená",J137,0)</f>
        <v>0</v>
      </c>
      <c r="BG137" s="222">
        <f>IF(N137="zákl. přenesená",J137,0)</f>
        <v>0</v>
      </c>
      <c r="BH137" s="222">
        <f>IF(N137="sníž. přenesená",J137,0)</f>
        <v>0</v>
      </c>
      <c r="BI137" s="222">
        <f>IF(N137="nulová",J137,0)</f>
        <v>0</v>
      </c>
      <c r="BJ137" s="15" t="s">
        <v>79</v>
      </c>
      <c r="BK137" s="222">
        <f>ROUND(I137*H137,2)</f>
        <v>0</v>
      </c>
      <c r="BL137" s="15" t="s">
        <v>297</v>
      </c>
      <c r="BM137" s="221" t="s">
        <v>885</v>
      </c>
    </row>
    <row r="138" s="2" customFormat="1" ht="24.15" customHeight="1">
      <c r="A138" s="36"/>
      <c r="B138" s="37"/>
      <c r="C138" s="210" t="s">
        <v>354</v>
      </c>
      <c r="D138" s="210" t="s">
        <v>234</v>
      </c>
      <c r="E138" s="211" t="s">
        <v>567</v>
      </c>
      <c r="F138" s="212" t="s">
        <v>568</v>
      </c>
      <c r="G138" s="213" t="s">
        <v>287</v>
      </c>
      <c r="H138" s="214">
        <v>0.747</v>
      </c>
      <c r="I138" s="215"/>
      <c r="J138" s="216">
        <f>ROUND(I138*H138,2)</f>
        <v>0</v>
      </c>
      <c r="K138" s="212" t="s">
        <v>238</v>
      </c>
      <c r="L138" s="42"/>
      <c r="M138" s="217" t="s">
        <v>19</v>
      </c>
      <c r="N138" s="218" t="s">
        <v>43</v>
      </c>
      <c r="O138" s="82"/>
      <c r="P138" s="219">
        <f>O138*H138</f>
        <v>0</v>
      </c>
      <c r="Q138" s="219">
        <v>0</v>
      </c>
      <c r="R138" s="219">
        <f>Q138*H138</f>
        <v>0</v>
      </c>
      <c r="S138" s="219">
        <v>0</v>
      </c>
      <c r="T138" s="220">
        <f>S138*H138</f>
        <v>0</v>
      </c>
      <c r="U138" s="36"/>
      <c r="V138" s="36"/>
      <c r="W138" s="36"/>
      <c r="X138" s="36"/>
      <c r="Y138" s="36"/>
      <c r="Z138" s="36"/>
      <c r="AA138" s="36"/>
      <c r="AB138" s="36"/>
      <c r="AC138" s="36"/>
      <c r="AD138" s="36"/>
      <c r="AE138" s="36"/>
      <c r="AR138" s="221" t="s">
        <v>297</v>
      </c>
      <c r="AT138" s="221" t="s">
        <v>234</v>
      </c>
      <c r="AU138" s="221" t="s">
        <v>81</v>
      </c>
      <c r="AY138" s="15" t="s">
        <v>232</v>
      </c>
      <c r="BE138" s="222">
        <f>IF(N138="základní",J138,0)</f>
        <v>0</v>
      </c>
      <c r="BF138" s="222">
        <f>IF(N138="snížená",J138,0)</f>
        <v>0</v>
      </c>
      <c r="BG138" s="222">
        <f>IF(N138="zákl. přenesená",J138,0)</f>
        <v>0</v>
      </c>
      <c r="BH138" s="222">
        <f>IF(N138="sníž. přenesená",J138,0)</f>
        <v>0</v>
      </c>
      <c r="BI138" s="222">
        <f>IF(N138="nulová",J138,0)</f>
        <v>0</v>
      </c>
      <c r="BJ138" s="15" t="s">
        <v>79</v>
      </c>
      <c r="BK138" s="222">
        <f>ROUND(I138*H138,2)</f>
        <v>0</v>
      </c>
      <c r="BL138" s="15" t="s">
        <v>297</v>
      </c>
      <c r="BM138" s="221" t="s">
        <v>886</v>
      </c>
    </row>
    <row r="139" s="2" customFormat="1" ht="24.15" customHeight="1">
      <c r="A139" s="36"/>
      <c r="B139" s="37"/>
      <c r="C139" s="210" t="s">
        <v>358</v>
      </c>
      <c r="D139" s="210" t="s">
        <v>234</v>
      </c>
      <c r="E139" s="211" t="s">
        <v>570</v>
      </c>
      <c r="F139" s="212" t="s">
        <v>571</v>
      </c>
      <c r="G139" s="213" t="s">
        <v>287</v>
      </c>
      <c r="H139" s="214">
        <v>0.747</v>
      </c>
      <c r="I139" s="215"/>
      <c r="J139" s="216">
        <f>ROUND(I139*H139,2)</f>
        <v>0</v>
      </c>
      <c r="K139" s="212" t="s">
        <v>238</v>
      </c>
      <c r="L139" s="42"/>
      <c r="M139" s="217" t="s">
        <v>19</v>
      </c>
      <c r="N139" s="218" t="s">
        <v>43</v>
      </c>
      <c r="O139" s="82"/>
      <c r="P139" s="219">
        <f>O139*H139</f>
        <v>0</v>
      </c>
      <c r="Q139" s="219">
        <v>0</v>
      </c>
      <c r="R139" s="219">
        <f>Q139*H139</f>
        <v>0</v>
      </c>
      <c r="S139" s="219">
        <v>0</v>
      </c>
      <c r="T139" s="220">
        <f>S139*H139</f>
        <v>0</v>
      </c>
      <c r="U139" s="36"/>
      <c r="V139" s="36"/>
      <c r="W139" s="36"/>
      <c r="X139" s="36"/>
      <c r="Y139" s="36"/>
      <c r="Z139" s="36"/>
      <c r="AA139" s="36"/>
      <c r="AB139" s="36"/>
      <c r="AC139" s="36"/>
      <c r="AD139" s="36"/>
      <c r="AE139" s="36"/>
      <c r="AR139" s="221" t="s">
        <v>297</v>
      </c>
      <c r="AT139" s="221" t="s">
        <v>234</v>
      </c>
      <c r="AU139" s="221" t="s">
        <v>81</v>
      </c>
      <c r="AY139" s="15" t="s">
        <v>232</v>
      </c>
      <c r="BE139" s="222">
        <f>IF(N139="základní",J139,0)</f>
        <v>0</v>
      </c>
      <c r="BF139" s="222">
        <f>IF(N139="snížená",J139,0)</f>
        <v>0</v>
      </c>
      <c r="BG139" s="222">
        <f>IF(N139="zákl. přenesená",J139,0)</f>
        <v>0</v>
      </c>
      <c r="BH139" s="222">
        <f>IF(N139="sníž. přenesená",J139,0)</f>
        <v>0</v>
      </c>
      <c r="BI139" s="222">
        <f>IF(N139="nulová",J139,0)</f>
        <v>0</v>
      </c>
      <c r="BJ139" s="15" t="s">
        <v>79</v>
      </c>
      <c r="BK139" s="222">
        <f>ROUND(I139*H139,2)</f>
        <v>0</v>
      </c>
      <c r="BL139" s="15" t="s">
        <v>297</v>
      </c>
      <c r="BM139" s="221" t="s">
        <v>887</v>
      </c>
    </row>
    <row r="140" s="12" customFormat="1" ht="22.8" customHeight="1">
      <c r="A140" s="12"/>
      <c r="B140" s="194"/>
      <c r="C140" s="195"/>
      <c r="D140" s="196" t="s">
        <v>71</v>
      </c>
      <c r="E140" s="208" t="s">
        <v>888</v>
      </c>
      <c r="F140" s="208" t="s">
        <v>889</v>
      </c>
      <c r="G140" s="195"/>
      <c r="H140" s="195"/>
      <c r="I140" s="198"/>
      <c r="J140" s="209">
        <f>BK140</f>
        <v>0</v>
      </c>
      <c r="K140" s="195"/>
      <c r="L140" s="200"/>
      <c r="M140" s="201"/>
      <c r="N140" s="202"/>
      <c r="O140" s="202"/>
      <c r="P140" s="203">
        <f>SUM(P141:P143)</f>
        <v>0</v>
      </c>
      <c r="Q140" s="202"/>
      <c r="R140" s="203">
        <f>SUM(R141:R143)</f>
        <v>0.0032499999999999999</v>
      </c>
      <c r="S140" s="202"/>
      <c r="T140" s="204">
        <f>SUM(T141:T143)</f>
        <v>0</v>
      </c>
      <c r="U140" s="12"/>
      <c r="V140" s="12"/>
      <c r="W140" s="12"/>
      <c r="X140" s="12"/>
      <c r="Y140" s="12"/>
      <c r="Z140" s="12"/>
      <c r="AA140" s="12"/>
      <c r="AB140" s="12"/>
      <c r="AC140" s="12"/>
      <c r="AD140" s="12"/>
      <c r="AE140" s="12"/>
      <c r="AR140" s="205" t="s">
        <v>81</v>
      </c>
      <c r="AT140" s="206" t="s">
        <v>71</v>
      </c>
      <c r="AU140" s="206" t="s">
        <v>79</v>
      </c>
      <c r="AY140" s="205" t="s">
        <v>232</v>
      </c>
      <c r="BK140" s="207">
        <f>SUM(BK141:BK143)</f>
        <v>0</v>
      </c>
    </row>
    <row r="141" s="2" customFormat="1" ht="37.8" customHeight="1">
      <c r="A141" s="36"/>
      <c r="B141" s="37"/>
      <c r="C141" s="210" t="s">
        <v>364</v>
      </c>
      <c r="D141" s="210" t="s">
        <v>234</v>
      </c>
      <c r="E141" s="211" t="s">
        <v>890</v>
      </c>
      <c r="F141" s="212" t="s">
        <v>891</v>
      </c>
      <c r="G141" s="213" t="s">
        <v>542</v>
      </c>
      <c r="H141" s="214">
        <v>5</v>
      </c>
      <c r="I141" s="215"/>
      <c r="J141" s="216">
        <f>ROUND(I141*H141,2)</f>
        <v>0</v>
      </c>
      <c r="K141" s="212" t="s">
        <v>238</v>
      </c>
      <c r="L141" s="42"/>
      <c r="M141" s="217" t="s">
        <v>19</v>
      </c>
      <c r="N141" s="218" t="s">
        <v>43</v>
      </c>
      <c r="O141" s="82"/>
      <c r="P141" s="219">
        <f>O141*H141</f>
        <v>0</v>
      </c>
      <c r="Q141" s="219">
        <v>0.00064999999999999997</v>
      </c>
      <c r="R141" s="219">
        <f>Q141*H141</f>
        <v>0.0032499999999999999</v>
      </c>
      <c r="S141" s="219">
        <v>0</v>
      </c>
      <c r="T141" s="220">
        <f>S141*H141</f>
        <v>0</v>
      </c>
      <c r="U141" s="36"/>
      <c r="V141" s="36"/>
      <c r="W141" s="36"/>
      <c r="X141" s="36"/>
      <c r="Y141" s="36"/>
      <c r="Z141" s="36"/>
      <c r="AA141" s="36"/>
      <c r="AB141" s="36"/>
      <c r="AC141" s="36"/>
      <c r="AD141" s="36"/>
      <c r="AE141" s="36"/>
      <c r="AR141" s="221" t="s">
        <v>297</v>
      </c>
      <c r="AT141" s="221" t="s">
        <v>234</v>
      </c>
      <c r="AU141" s="221" t="s">
        <v>81</v>
      </c>
      <c r="AY141" s="15" t="s">
        <v>232</v>
      </c>
      <c r="BE141" s="222">
        <f>IF(N141="základní",J141,0)</f>
        <v>0</v>
      </c>
      <c r="BF141" s="222">
        <f>IF(N141="snížená",J141,0)</f>
        <v>0</v>
      </c>
      <c r="BG141" s="222">
        <f>IF(N141="zákl. přenesená",J141,0)</f>
        <v>0</v>
      </c>
      <c r="BH141" s="222">
        <f>IF(N141="sníž. přenesená",J141,0)</f>
        <v>0</v>
      </c>
      <c r="BI141" s="222">
        <f>IF(N141="nulová",J141,0)</f>
        <v>0</v>
      </c>
      <c r="BJ141" s="15" t="s">
        <v>79</v>
      </c>
      <c r="BK141" s="222">
        <f>ROUND(I141*H141,2)</f>
        <v>0</v>
      </c>
      <c r="BL141" s="15" t="s">
        <v>297</v>
      </c>
      <c r="BM141" s="221" t="s">
        <v>892</v>
      </c>
    </row>
    <row r="142" s="2" customFormat="1" ht="24.15" customHeight="1">
      <c r="A142" s="36"/>
      <c r="B142" s="37"/>
      <c r="C142" s="210" t="s">
        <v>372</v>
      </c>
      <c r="D142" s="210" t="s">
        <v>234</v>
      </c>
      <c r="E142" s="211" t="s">
        <v>893</v>
      </c>
      <c r="F142" s="212" t="s">
        <v>894</v>
      </c>
      <c r="G142" s="213" t="s">
        <v>287</v>
      </c>
      <c r="H142" s="214">
        <v>0.0030000000000000001</v>
      </c>
      <c r="I142" s="215"/>
      <c r="J142" s="216">
        <f>ROUND(I142*H142,2)</f>
        <v>0</v>
      </c>
      <c r="K142" s="212" t="s">
        <v>238</v>
      </c>
      <c r="L142" s="42"/>
      <c r="M142" s="217" t="s">
        <v>19</v>
      </c>
      <c r="N142" s="218" t="s">
        <v>43</v>
      </c>
      <c r="O142" s="82"/>
      <c r="P142" s="219">
        <f>O142*H142</f>
        <v>0</v>
      </c>
      <c r="Q142" s="219">
        <v>0</v>
      </c>
      <c r="R142" s="219">
        <f>Q142*H142</f>
        <v>0</v>
      </c>
      <c r="S142" s="219">
        <v>0</v>
      </c>
      <c r="T142" s="220">
        <f>S142*H142</f>
        <v>0</v>
      </c>
      <c r="U142" s="36"/>
      <c r="V142" s="36"/>
      <c r="W142" s="36"/>
      <c r="X142" s="36"/>
      <c r="Y142" s="36"/>
      <c r="Z142" s="36"/>
      <c r="AA142" s="36"/>
      <c r="AB142" s="36"/>
      <c r="AC142" s="36"/>
      <c r="AD142" s="36"/>
      <c r="AE142" s="36"/>
      <c r="AR142" s="221" t="s">
        <v>297</v>
      </c>
      <c r="AT142" s="221" t="s">
        <v>234</v>
      </c>
      <c r="AU142" s="221" t="s">
        <v>81</v>
      </c>
      <c r="AY142" s="15" t="s">
        <v>232</v>
      </c>
      <c r="BE142" s="222">
        <f>IF(N142="základní",J142,0)</f>
        <v>0</v>
      </c>
      <c r="BF142" s="222">
        <f>IF(N142="snížená",J142,0)</f>
        <v>0</v>
      </c>
      <c r="BG142" s="222">
        <f>IF(N142="zákl. přenesená",J142,0)</f>
        <v>0</v>
      </c>
      <c r="BH142" s="222">
        <f>IF(N142="sníž. přenesená",J142,0)</f>
        <v>0</v>
      </c>
      <c r="BI142" s="222">
        <f>IF(N142="nulová",J142,0)</f>
        <v>0</v>
      </c>
      <c r="BJ142" s="15" t="s">
        <v>79</v>
      </c>
      <c r="BK142" s="222">
        <f>ROUND(I142*H142,2)</f>
        <v>0</v>
      </c>
      <c r="BL142" s="15" t="s">
        <v>297</v>
      </c>
      <c r="BM142" s="221" t="s">
        <v>895</v>
      </c>
    </row>
    <row r="143" s="2" customFormat="1" ht="24.15" customHeight="1">
      <c r="A143" s="36"/>
      <c r="B143" s="37"/>
      <c r="C143" s="210" t="s">
        <v>376</v>
      </c>
      <c r="D143" s="210" t="s">
        <v>234</v>
      </c>
      <c r="E143" s="211" t="s">
        <v>896</v>
      </c>
      <c r="F143" s="212" t="s">
        <v>897</v>
      </c>
      <c r="G143" s="213" t="s">
        <v>287</v>
      </c>
      <c r="H143" s="214">
        <v>0.0030000000000000001</v>
      </c>
      <c r="I143" s="215"/>
      <c r="J143" s="216">
        <f>ROUND(I143*H143,2)</f>
        <v>0</v>
      </c>
      <c r="K143" s="212" t="s">
        <v>238</v>
      </c>
      <c r="L143" s="42"/>
      <c r="M143" s="233" t="s">
        <v>19</v>
      </c>
      <c r="N143" s="234" t="s">
        <v>43</v>
      </c>
      <c r="O143" s="235"/>
      <c r="P143" s="236">
        <f>O143*H143</f>
        <v>0</v>
      </c>
      <c r="Q143" s="236">
        <v>0</v>
      </c>
      <c r="R143" s="236">
        <f>Q143*H143</f>
        <v>0</v>
      </c>
      <c r="S143" s="236">
        <v>0</v>
      </c>
      <c r="T143" s="237">
        <f>S143*H143</f>
        <v>0</v>
      </c>
      <c r="U143" s="36"/>
      <c r="V143" s="36"/>
      <c r="W143" s="36"/>
      <c r="X143" s="36"/>
      <c r="Y143" s="36"/>
      <c r="Z143" s="36"/>
      <c r="AA143" s="36"/>
      <c r="AB143" s="36"/>
      <c r="AC143" s="36"/>
      <c r="AD143" s="36"/>
      <c r="AE143" s="36"/>
      <c r="AR143" s="221" t="s">
        <v>297</v>
      </c>
      <c r="AT143" s="221" t="s">
        <v>234</v>
      </c>
      <c r="AU143" s="221" t="s">
        <v>81</v>
      </c>
      <c r="AY143" s="15" t="s">
        <v>232</v>
      </c>
      <c r="BE143" s="222">
        <f>IF(N143="základní",J143,0)</f>
        <v>0</v>
      </c>
      <c r="BF143" s="222">
        <f>IF(N143="snížená",J143,0)</f>
        <v>0</v>
      </c>
      <c r="BG143" s="222">
        <f>IF(N143="zákl. přenesená",J143,0)</f>
        <v>0</v>
      </c>
      <c r="BH143" s="222">
        <f>IF(N143="sníž. přenesená",J143,0)</f>
        <v>0</v>
      </c>
      <c r="BI143" s="222">
        <f>IF(N143="nulová",J143,0)</f>
        <v>0</v>
      </c>
      <c r="BJ143" s="15" t="s">
        <v>79</v>
      </c>
      <c r="BK143" s="222">
        <f>ROUND(I143*H143,2)</f>
        <v>0</v>
      </c>
      <c r="BL143" s="15" t="s">
        <v>297</v>
      </c>
      <c r="BM143" s="221" t="s">
        <v>898</v>
      </c>
    </row>
    <row r="144" s="2" customFormat="1" ht="6.96" customHeight="1">
      <c r="A144" s="36"/>
      <c r="B144" s="57"/>
      <c r="C144" s="58"/>
      <c r="D144" s="58"/>
      <c r="E144" s="58"/>
      <c r="F144" s="58"/>
      <c r="G144" s="58"/>
      <c r="H144" s="58"/>
      <c r="I144" s="58"/>
      <c r="J144" s="58"/>
      <c r="K144" s="58"/>
      <c r="L144" s="42"/>
      <c r="M144" s="36"/>
      <c r="O144" s="36"/>
      <c r="P144" s="36"/>
      <c r="Q144" s="36"/>
      <c r="R144" s="36"/>
      <c r="S144" s="36"/>
      <c r="T144" s="36"/>
      <c r="U144" s="36"/>
      <c r="V144" s="36"/>
      <c r="W144" s="36"/>
      <c r="X144" s="36"/>
      <c r="Y144" s="36"/>
      <c r="Z144" s="36"/>
      <c r="AA144" s="36"/>
      <c r="AB144" s="36"/>
      <c r="AC144" s="36"/>
      <c r="AD144" s="36"/>
      <c r="AE144" s="36"/>
    </row>
  </sheetData>
  <sheetProtection sheet="1" autoFilter="0" formatColumns="0" formatRows="0" objects="1" scenarios="1" spinCount="100000" saltValue="mIaczulacpSx+WX/fkN1xRHn5Wagm4X7LtpOtSzY+S0nQl33ETdNMtTSH7TDESSF0O1cWffISp8uCgXnQokxwQ==" hashValue="l0FQ9KMnJRcDNpzNNzij4K1AL3FqeSZfUY9ExQL4mN1ovit2spBnhVwU2Effl3BYTH1BwykliAg58FY8LWYNog==" algorithmName="SHA-512" password="CC35"/>
  <autoFilter ref="C96:K143"/>
  <mergeCells count="12">
    <mergeCell ref="E7:H7"/>
    <mergeCell ref="E9:H9"/>
    <mergeCell ref="E11:H11"/>
    <mergeCell ref="E20:H20"/>
    <mergeCell ref="E29:H29"/>
    <mergeCell ref="E50:H50"/>
    <mergeCell ref="E52:H52"/>
    <mergeCell ref="E54:H54"/>
    <mergeCell ref="E85:H85"/>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Dana-PC\Dana</dc:creator>
  <cp:lastModifiedBy>Dana-PC\Dana</cp:lastModifiedBy>
  <dcterms:created xsi:type="dcterms:W3CDTF">2020-10-16T17:41:01Z</dcterms:created>
  <dcterms:modified xsi:type="dcterms:W3CDTF">2020-10-16T17:41:46Z</dcterms:modified>
</cp:coreProperties>
</file>